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625" windowHeight="12015" activeTab="1"/>
  </bookViews>
  <sheets>
    <sheet name="Итоговый протокол" sheetId="1" r:id="rId1"/>
    <sheet name="Рейтинг школ танца" sheetId="5" r:id="rId2"/>
    <sheet name="Рейтинг DPT" sheetId="6" r:id="rId3"/>
  </sheets>
  <calcPr calcId="144525"/>
</workbook>
</file>

<file path=xl/calcChain.xml><?xml version="1.0" encoding="utf-8"?>
<calcChain xmlns="http://schemas.openxmlformats.org/spreadsheetml/2006/main">
  <c r="D8" i="6" l="1"/>
  <c r="F8" i="6" s="1"/>
  <c r="D4" i="6"/>
  <c r="F4" i="6" s="1"/>
  <c r="D2" i="6"/>
  <c r="F2" i="6" s="1"/>
  <c r="D10" i="6"/>
  <c r="F10" i="6" s="1"/>
  <c r="D6" i="6"/>
  <c r="F6" i="6" s="1"/>
  <c r="D5" i="6"/>
  <c r="F5" i="6" s="1"/>
  <c r="D3" i="6"/>
  <c r="D7" i="6"/>
  <c r="F7" i="6" s="1"/>
  <c r="D9" i="6"/>
  <c r="F9" i="6" s="1"/>
  <c r="F3" i="6"/>
  <c r="D6" i="5"/>
  <c r="F6" i="5" s="1"/>
  <c r="D2" i="5"/>
  <c r="F2" i="5" s="1"/>
  <c r="D5" i="5"/>
  <c r="F5" i="5" s="1"/>
  <c r="D3" i="5"/>
  <c r="F3" i="5" s="1"/>
  <c r="D7" i="5"/>
  <c r="D8" i="5"/>
  <c r="F8" i="5" s="1"/>
  <c r="D9" i="5"/>
  <c r="F9" i="5" s="1"/>
  <c r="D4" i="5"/>
  <c r="F4" i="5" s="1"/>
  <c r="D10" i="5"/>
  <c r="F10" i="5" s="1"/>
  <c r="D11" i="5"/>
  <c r="F11" i="5" s="1"/>
  <c r="F7" i="5"/>
  <c r="DT9" i="1" l="1"/>
  <c r="DT10" i="1"/>
  <c r="DT11" i="1"/>
  <c r="DT12" i="1"/>
  <c r="DT1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6" i="1"/>
  <c r="DT27" i="1"/>
  <c r="DT28" i="1"/>
  <c r="DT29" i="1"/>
  <c r="DT30" i="1"/>
  <c r="DT31" i="1"/>
  <c r="DT32" i="1"/>
  <c r="DT33" i="1"/>
  <c r="DT34" i="1"/>
  <c r="DT35" i="1"/>
  <c r="DT36" i="1"/>
  <c r="DT37" i="1"/>
  <c r="DT38" i="1"/>
  <c r="DT39" i="1"/>
  <c r="DT40" i="1"/>
  <c r="DT41" i="1"/>
  <c r="DT42" i="1"/>
  <c r="DT43" i="1"/>
  <c r="DT44" i="1"/>
  <c r="DT45" i="1"/>
  <c r="DT46" i="1"/>
  <c r="DT47" i="1"/>
  <c r="DT48" i="1"/>
  <c r="DT49" i="1"/>
  <c r="DT50" i="1"/>
  <c r="DT51" i="1"/>
  <c r="DT52" i="1"/>
  <c r="DT53" i="1"/>
  <c r="DT54" i="1"/>
  <c r="DT55" i="1"/>
  <c r="DT56" i="1"/>
  <c r="DT57" i="1"/>
  <c r="DT58" i="1"/>
  <c r="DT59" i="1"/>
  <c r="DT60" i="1"/>
  <c r="DT61" i="1"/>
  <c r="DT62" i="1"/>
  <c r="DT63" i="1"/>
  <c r="DT64" i="1"/>
  <c r="DT65" i="1"/>
  <c r="DT66" i="1"/>
  <c r="DT67" i="1"/>
  <c r="DT68" i="1"/>
  <c r="DT69" i="1"/>
  <c r="DT70" i="1"/>
  <c r="DT71" i="1"/>
  <c r="DT72" i="1"/>
  <c r="DT73" i="1"/>
  <c r="DT74" i="1"/>
  <c r="DT75" i="1"/>
  <c r="DT76" i="1"/>
  <c r="DT77" i="1"/>
  <c r="DT78" i="1"/>
  <c r="DT79" i="1"/>
  <c r="DT80" i="1"/>
  <c r="DT81" i="1"/>
  <c r="DT82" i="1"/>
  <c r="DT83" i="1"/>
  <c r="DT84" i="1"/>
  <c r="DT85" i="1"/>
  <c r="DT86" i="1"/>
  <c r="DT87" i="1"/>
  <c r="DT88" i="1"/>
  <c r="DT89" i="1"/>
  <c r="DT90" i="1"/>
  <c r="DT91" i="1"/>
  <c r="DT92" i="1"/>
  <c r="DT93" i="1"/>
  <c r="DT94" i="1"/>
  <c r="DT95" i="1"/>
  <c r="DT96" i="1"/>
  <c r="DT97" i="1"/>
  <c r="DT98" i="1"/>
  <c r="DT99" i="1"/>
  <c r="DT100" i="1"/>
  <c r="DT101" i="1"/>
  <c r="DT102" i="1"/>
  <c r="DT103" i="1"/>
  <c r="DT104" i="1"/>
  <c r="DT105" i="1"/>
  <c r="DT106" i="1"/>
  <c r="DT107" i="1"/>
  <c r="DT108" i="1"/>
  <c r="DT109" i="1"/>
  <c r="DT110" i="1"/>
  <c r="DT111" i="1"/>
  <c r="DT112" i="1"/>
  <c r="DT113" i="1"/>
  <c r="DT114" i="1"/>
  <c r="DT115" i="1"/>
  <c r="DT116" i="1"/>
  <c r="DT117" i="1"/>
  <c r="DT118" i="1"/>
  <c r="DT119" i="1"/>
  <c r="DT120" i="1"/>
  <c r="DT121" i="1"/>
  <c r="DT122" i="1"/>
  <c r="DT123" i="1"/>
  <c r="DT124" i="1"/>
  <c r="DT125" i="1"/>
  <c r="DT126" i="1"/>
  <c r="DT127" i="1"/>
  <c r="DT128" i="1"/>
  <c r="DT129" i="1"/>
  <c r="DT130" i="1"/>
  <c r="DT131" i="1"/>
  <c r="DT132" i="1"/>
  <c r="DT133" i="1"/>
  <c r="DT134" i="1"/>
  <c r="DT135" i="1"/>
  <c r="DT136" i="1"/>
  <c r="DT137" i="1"/>
  <c r="DT138" i="1"/>
  <c r="DT139" i="1"/>
  <c r="DT140" i="1"/>
  <c r="DT141" i="1"/>
  <c r="DT142" i="1"/>
  <c r="DT143" i="1"/>
  <c r="DT144" i="1"/>
  <c r="DT145" i="1"/>
  <c r="DT146" i="1"/>
  <c r="DT147" i="1"/>
  <c r="DT148" i="1"/>
  <c r="DT149" i="1"/>
  <c r="DT150" i="1"/>
  <c r="DT151" i="1"/>
  <c r="DT152" i="1"/>
  <c r="DT153" i="1"/>
  <c r="DT154" i="1"/>
  <c r="DT155" i="1"/>
  <c r="DT156" i="1"/>
  <c r="DT157" i="1"/>
  <c r="DT158" i="1"/>
  <c r="DT159" i="1"/>
  <c r="DT160" i="1"/>
  <c r="DT161" i="1"/>
  <c r="DT162" i="1"/>
  <c r="DT163" i="1"/>
  <c r="DT164" i="1"/>
  <c r="DT165" i="1"/>
  <c r="DT166" i="1"/>
  <c r="DT167" i="1"/>
  <c r="DT168" i="1"/>
  <c r="DT169" i="1"/>
  <c r="DT170" i="1"/>
  <c r="DT171" i="1"/>
  <c r="DT172" i="1"/>
  <c r="DT173" i="1"/>
  <c r="DT174" i="1"/>
  <c r="DT175" i="1"/>
  <c r="DT176" i="1"/>
  <c r="DT177" i="1"/>
  <c r="DT178" i="1"/>
  <c r="DT179" i="1"/>
  <c r="DT180" i="1"/>
  <c r="DT181" i="1"/>
  <c r="DT182" i="1"/>
  <c r="DT183" i="1"/>
  <c r="DT184" i="1"/>
  <c r="DT185" i="1"/>
  <c r="DT186" i="1"/>
  <c r="DT187" i="1"/>
  <c r="DT188" i="1"/>
  <c r="DT189" i="1"/>
  <c r="DT190" i="1"/>
  <c r="DT191" i="1"/>
  <c r="DT192" i="1"/>
  <c r="DT193" i="1"/>
  <c r="DT194" i="1"/>
  <c r="DT195" i="1"/>
  <c r="DT196" i="1"/>
  <c r="DT197" i="1"/>
  <c r="DT198" i="1"/>
  <c r="DT199" i="1"/>
  <c r="DT200" i="1"/>
  <c r="DT201" i="1"/>
  <c r="DT202" i="1"/>
  <c r="DT203" i="1"/>
  <c r="DT204" i="1"/>
  <c r="DT205" i="1"/>
  <c r="DT206" i="1"/>
  <c r="DT207" i="1"/>
  <c r="DT208" i="1"/>
  <c r="DT209" i="1"/>
  <c r="DT210" i="1"/>
  <c r="DT211" i="1"/>
  <c r="DT212" i="1"/>
  <c r="DT213" i="1"/>
  <c r="DT214" i="1"/>
  <c r="DT215" i="1"/>
  <c r="DT216" i="1"/>
  <c r="DT217" i="1"/>
  <c r="DT218" i="1"/>
  <c r="DT219" i="1"/>
  <c r="DT220" i="1"/>
  <c r="DT221" i="1"/>
  <c r="DT222" i="1"/>
  <c r="DT223" i="1"/>
  <c r="DT224" i="1"/>
  <c r="DT225" i="1"/>
  <c r="DT226" i="1"/>
  <c r="DT227" i="1"/>
  <c r="DT228" i="1"/>
  <c r="DT229" i="1"/>
  <c r="DT230" i="1"/>
  <c r="DT231" i="1"/>
  <c r="DT232" i="1"/>
  <c r="DT233" i="1"/>
  <c r="DT234" i="1"/>
  <c r="DT235" i="1"/>
  <c r="DT236" i="1"/>
  <c r="DT237" i="1"/>
  <c r="DT238" i="1"/>
  <c r="DT239" i="1"/>
  <c r="DT240" i="1"/>
  <c r="DT241" i="1"/>
  <c r="DT242" i="1"/>
  <c r="DT243" i="1"/>
  <c r="DT244" i="1"/>
  <c r="DT245" i="1"/>
  <c r="DT246" i="1"/>
  <c r="DT247" i="1"/>
  <c r="DT248" i="1"/>
  <c r="DT249" i="1"/>
  <c r="DT250" i="1"/>
  <c r="DT251" i="1"/>
  <c r="DT252" i="1"/>
  <c r="DT253" i="1"/>
  <c r="DT254" i="1"/>
  <c r="DT255" i="1"/>
  <c r="DT256" i="1"/>
  <c r="DT257" i="1"/>
  <c r="DT258" i="1"/>
  <c r="DT259" i="1"/>
  <c r="DT260" i="1"/>
  <c r="DT261" i="1"/>
  <c r="DT262" i="1"/>
  <c r="DT263" i="1"/>
  <c r="DT264" i="1"/>
  <c r="DT265" i="1"/>
  <c r="DT266" i="1"/>
  <c r="DT267" i="1"/>
  <c r="DT268" i="1"/>
  <c r="DT269" i="1"/>
  <c r="DT270" i="1"/>
  <c r="DT271" i="1"/>
  <c r="DT272" i="1"/>
  <c r="DT273" i="1"/>
  <c r="DT274" i="1"/>
  <c r="DT275" i="1"/>
  <c r="DT276" i="1"/>
  <c r="DT277" i="1"/>
  <c r="DT278" i="1"/>
  <c r="DT279" i="1"/>
  <c r="DT280" i="1"/>
  <c r="DT281" i="1"/>
  <c r="DT282" i="1"/>
  <c r="DT283" i="1"/>
  <c r="DT284" i="1"/>
  <c r="DT285" i="1"/>
  <c r="DT286" i="1"/>
  <c r="DT287" i="1"/>
  <c r="DT288" i="1"/>
  <c r="DT289" i="1"/>
  <c r="DT290" i="1"/>
  <c r="DT291" i="1"/>
  <c r="DT292" i="1"/>
  <c r="DT293" i="1"/>
  <c r="DT294" i="1"/>
  <c r="DT295" i="1"/>
  <c r="DT296" i="1"/>
  <c r="DT297" i="1"/>
  <c r="DT298" i="1"/>
  <c r="DT299" i="1"/>
  <c r="DT300" i="1"/>
  <c r="DT301" i="1"/>
  <c r="DT302" i="1"/>
  <c r="DT303" i="1"/>
  <c r="DT304" i="1"/>
  <c r="DT305" i="1"/>
  <c r="DT306" i="1"/>
  <c r="DT307" i="1"/>
  <c r="DT308" i="1"/>
  <c r="DT309" i="1"/>
  <c r="DT310" i="1"/>
  <c r="DT311" i="1"/>
  <c r="DT312" i="1"/>
  <c r="DT313" i="1"/>
  <c r="DT314" i="1"/>
  <c r="DT315" i="1"/>
  <c r="DT316" i="1"/>
  <c r="DT317" i="1"/>
  <c r="DT318" i="1"/>
  <c r="DT319" i="1"/>
  <c r="DT320" i="1"/>
  <c r="DT321" i="1"/>
  <c r="DT322" i="1"/>
  <c r="DT323" i="1"/>
  <c r="DT324" i="1"/>
  <c r="DT325" i="1"/>
  <c r="DT326" i="1"/>
  <c r="DT327" i="1"/>
  <c r="DT328" i="1"/>
  <c r="DT329" i="1"/>
  <c r="DT330" i="1"/>
  <c r="DT331" i="1"/>
  <c r="DT332" i="1"/>
  <c r="DT333" i="1"/>
  <c r="DT334" i="1"/>
  <c r="DT335" i="1"/>
  <c r="DT336" i="1"/>
  <c r="DT337" i="1"/>
  <c r="DT338" i="1"/>
  <c r="DT339" i="1"/>
  <c r="DT340" i="1"/>
  <c r="DT341" i="1"/>
  <c r="DT342" i="1"/>
  <c r="DT343" i="1"/>
  <c r="DT344" i="1"/>
  <c r="DT345" i="1"/>
  <c r="DT346" i="1"/>
  <c r="DT347" i="1"/>
  <c r="DT348" i="1"/>
  <c r="DT349" i="1"/>
  <c r="DT350" i="1"/>
  <c r="DT351" i="1"/>
  <c r="DT352" i="1"/>
  <c r="DT353" i="1"/>
  <c r="DT354" i="1"/>
  <c r="DT355" i="1"/>
  <c r="DT356" i="1"/>
  <c r="DT357" i="1"/>
  <c r="DT358" i="1"/>
  <c r="DT359" i="1"/>
  <c r="DT360" i="1"/>
  <c r="DT361" i="1"/>
  <c r="DT362" i="1"/>
  <c r="DT363" i="1"/>
  <c r="DT364" i="1"/>
  <c r="DT365" i="1"/>
  <c r="DT366" i="1"/>
  <c r="DT367" i="1"/>
  <c r="DT368" i="1"/>
  <c r="DT369" i="1"/>
  <c r="DT370" i="1"/>
  <c r="DT371" i="1"/>
  <c r="DT372" i="1"/>
  <c r="DT373" i="1"/>
  <c r="DT374" i="1"/>
  <c r="DT375" i="1"/>
  <c r="DT376" i="1"/>
  <c r="DT377" i="1"/>
  <c r="DT378" i="1"/>
  <c r="DT379" i="1"/>
  <c r="DT380" i="1"/>
  <c r="DT381" i="1"/>
  <c r="DT382" i="1"/>
  <c r="DT383" i="1"/>
  <c r="DT384" i="1"/>
  <c r="DT385" i="1"/>
  <c r="DT386" i="1"/>
  <c r="DT387" i="1"/>
  <c r="DT388" i="1"/>
  <c r="DT389" i="1"/>
  <c r="DT390" i="1"/>
  <c r="DT391" i="1"/>
  <c r="DT392" i="1"/>
  <c r="DT393" i="1"/>
  <c r="DT394" i="1"/>
  <c r="DT395" i="1"/>
  <c r="DT396" i="1"/>
  <c r="DT397" i="1"/>
  <c r="DT398" i="1"/>
  <c r="DT399" i="1"/>
  <c r="DT400" i="1"/>
  <c r="DT401" i="1"/>
  <c r="DT402" i="1"/>
  <c r="DT403" i="1"/>
  <c r="DT404" i="1"/>
  <c r="DT405" i="1"/>
  <c r="DT406" i="1"/>
  <c r="DT407" i="1"/>
  <c r="DT408" i="1"/>
  <c r="DT409" i="1"/>
  <c r="DT410" i="1"/>
  <c r="DT411" i="1"/>
  <c r="DT412" i="1"/>
  <c r="DT413" i="1"/>
  <c r="DT414" i="1"/>
  <c r="DT415" i="1"/>
  <c r="DT416" i="1"/>
  <c r="DT417" i="1"/>
  <c r="DT418" i="1"/>
  <c r="DT419" i="1"/>
  <c r="DT420" i="1"/>
  <c r="DT421" i="1"/>
  <c r="DT422" i="1"/>
  <c r="DT423" i="1"/>
  <c r="DT424" i="1"/>
  <c r="DT425" i="1"/>
  <c r="DT426" i="1"/>
  <c r="DT427" i="1"/>
  <c r="DT428" i="1"/>
  <c r="DT429" i="1"/>
  <c r="DT430" i="1"/>
  <c r="DT431" i="1"/>
  <c r="DT432" i="1"/>
  <c r="DT433" i="1"/>
  <c r="DT434" i="1"/>
  <c r="DT435" i="1"/>
  <c r="DT436" i="1"/>
  <c r="DT437" i="1"/>
  <c r="DT438" i="1"/>
  <c r="DT439" i="1"/>
  <c r="DT440" i="1"/>
  <c r="DT441" i="1"/>
  <c r="DT442" i="1"/>
  <c r="DT443" i="1"/>
  <c r="DT444" i="1"/>
  <c r="DT445" i="1"/>
  <c r="DT446" i="1"/>
  <c r="DT447" i="1"/>
  <c r="DT448" i="1"/>
  <c r="DT449" i="1"/>
  <c r="DT450" i="1"/>
  <c r="DT451" i="1"/>
  <c r="DT452" i="1"/>
  <c r="DT453" i="1"/>
  <c r="DT454" i="1"/>
  <c r="DT455" i="1"/>
  <c r="DT456" i="1"/>
  <c r="DT457" i="1"/>
  <c r="DT458" i="1"/>
  <c r="DT459" i="1"/>
  <c r="DT460" i="1"/>
  <c r="DT461" i="1"/>
  <c r="DT462" i="1"/>
  <c r="DT463" i="1"/>
  <c r="DT464" i="1"/>
  <c r="DT465" i="1"/>
  <c r="DT466" i="1"/>
  <c r="DT467" i="1"/>
  <c r="DT468" i="1"/>
  <c r="DT469" i="1"/>
  <c r="DT470" i="1"/>
  <c r="DT471" i="1"/>
  <c r="DT472" i="1"/>
  <c r="DT473" i="1"/>
  <c r="DT474" i="1"/>
  <c r="DT475" i="1"/>
  <c r="DT476" i="1"/>
  <c r="DT477" i="1"/>
  <c r="DT478" i="1"/>
  <c r="DT479" i="1"/>
  <c r="DT480" i="1"/>
  <c r="DT481" i="1"/>
  <c r="DT482" i="1"/>
  <c r="DT483" i="1"/>
  <c r="DT484" i="1"/>
  <c r="DT485" i="1"/>
  <c r="DT486" i="1"/>
  <c r="DT487" i="1"/>
  <c r="DT488" i="1"/>
  <c r="DT489" i="1"/>
  <c r="DT490" i="1"/>
  <c r="DT491" i="1"/>
  <c r="DT492" i="1"/>
  <c r="DT493" i="1"/>
  <c r="DT494" i="1"/>
  <c r="DT495" i="1"/>
  <c r="DT496" i="1"/>
  <c r="DT497" i="1"/>
  <c r="DT498" i="1"/>
  <c r="DT499" i="1"/>
  <c r="DT500" i="1"/>
  <c r="DT501" i="1"/>
  <c r="DT502" i="1"/>
  <c r="DT503" i="1"/>
  <c r="DT504" i="1"/>
  <c r="DT505" i="1"/>
  <c r="DT506" i="1"/>
  <c r="DT507" i="1"/>
  <c r="DT508" i="1"/>
  <c r="DT509" i="1"/>
  <c r="DT510" i="1"/>
  <c r="DT511" i="1"/>
  <c r="DT512" i="1"/>
  <c r="DT513" i="1"/>
  <c r="DT514" i="1"/>
  <c r="DT515" i="1"/>
  <c r="DT516" i="1"/>
  <c r="DT517" i="1"/>
  <c r="DT518" i="1"/>
  <c r="DT519" i="1"/>
  <c r="DT520" i="1"/>
  <c r="DT521" i="1"/>
  <c r="DT522" i="1"/>
  <c r="DT523" i="1"/>
  <c r="DT524" i="1"/>
  <c r="DT525" i="1"/>
  <c r="DT526" i="1"/>
  <c r="DT527" i="1"/>
  <c r="DT528" i="1"/>
  <c r="DT529" i="1"/>
  <c r="DT530" i="1"/>
  <c r="DT531" i="1"/>
  <c r="DT532" i="1"/>
  <c r="DT533" i="1"/>
  <c r="DT534" i="1"/>
  <c r="DT535" i="1"/>
  <c r="DT536" i="1"/>
  <c r="DT537" i="1"/>
  <c r="DT538" i="1"/>
  <c r="DT539" i="1"/>
  <c r="DT540" i="1"/>
  <c r="DT541" i="1"/>
  <c r="DT542" i="1"/>
  <c r="DT543" i="1"/>
  <c r="DT544" i="1"/>
  <c r="DT545" i="1"/>
  <c r="DT546" i="1"/>
  <c r="DT547" i="1"/>
  <c r="DT548" i="1"/>
  <c r="DT549" i="1"/>
  <c r="DT550" i="1"/>
  <c r="DT551" i="1"/>
  <c r="DT552" i="1"/>
  <c r="DT553" i="1"/>
  <c r="DT554" i="1"/>
  <c r="DT555" i="1"/>
  <c r="DT556" i="1"/>
  <c r="DT557" i="1"/>
  <c r="DT558" i="1"/>
  <c r="DT559" i="1"/>
  <c r="DT560" i="1"/>
  <c r="DT561" i="1"/>
  <c r="DT562" i="1"/>
  <c r="DT563" i="1"/>
  <c r="DT564" i="1"/>
  <c r="DT565" i="1"/>
  <c r="DT566" i="1"/>
  <c r="DT567" i="1"/>
  <c r="DT568" i="1"/>
  <c r="DT569" i="1"/>
  <c r="DT570" i="1"/>
  <c r="DT571" i="1"/>
  <c r="DT572" i="1"/>
  <c r="DT573" i="1"/>
  <c r="DT574" i="1"/>
  <c r="DT575" i="1"/>
  <c r="DT576" i="1"/>
  <c r="DT577" i="1"/>
  <c r="DT578" i="1"/>
  <c r="DT579" i="1"/>
  <c r="DT580" i="1"/>
  <c r="DT581" i="1"/>
  <c r="DT582" i="1"/>
  <c r="DT583" i="1"/>
  <c r="DT584" i="1"/>
  <c r="DT585" i="1"/>
  <c r="DT586" i="1"/>
  <c r="DT587" i="1"/>
  <c r="DT588" i="1"/>
  <c r="DT589" i="1"/>
  <c r="DT590" i="1"/>
  <c r="DT591" i="1"/>
  <c r="DT592" i="1"/>
  <c r="DT593" i="1"/>
  <c r="DT594" i="1"/>
  <c r="DT595" i="1"/>
  <c r="DT596" i="1"/>
  <c r="DT597" i="1"/>
  <c r="DT598" i="1"/>
  <c r="DT599" i="1"/>
  <c r="DT600" i="1"/>
  <c r="DT601" i="1"/>
  <c r="DT602" i="1"/>
  <c r="DT603" i="1"/>
  <c r="DT604" i="1"/>
  <c r="DT605" i="1"/>
  <c r="DT606" i="1"/>
  <c r="DT607" i="1"/>
  <c r="DT608" i="1"/>
  <c r="DT609" i="1"/>
  <c r="DT610" i="1"/>
  <c r="DT611" i="1"/>
  <c r="DT612" i="1"/>
  <c r="DT613" i="1"/>
  <c r="DT614" i="1"/>
  <c r="DT615" i="1"/>
  <c r="DT616" i="1"/>
  <c r="DT617" i="1"/>
  <c r="DT618" i="1"/>
  <c r="DT619" i="1"/>
  <c r="DT620" i="1"/>
  <c r="DT621" i="1"/>
  <c r="DT622" i="1"/>
  <c r="DT623" i="1"/>
  <c r="DT624" i="1"/>
  <c r="DT625" i="1"/>
  <c r="DT626" i="1"/>
  <c r="DT627" i="1"/>
  <c r="DT628" i="1"/>
  <c r="DT629" i="1"/>
  <c r="DT630" i="1"/>
  <c r="DT631" i="1"/>
  <c r="DT632" i="1"/>
  <c r="DT633" i="1"/>
  <c r="DT634" i="1"/>
  <c r="DT635" i="1"/>
  <c r="DT636" i="1"/>
  <c r="DT637" i="1"/>
  <c r="DT638" i="1"/>
  <c r="DT639" i="1"/>
  <c r="DT640" i="1"/>
  <c r="DT641" i="1"/>
  <c r="DT642" i="1"/>
  <c r="DT643" i="1"/>
  <c r="DT644" i="1"/>
  <c r="DT645" i="1"/>
  <c r="DT646" i="1"/>
  <c r="DT647" i="1"/>
  <c r="DT648" i="1"/>
  <c r="DT649" i="1"/>
  <c r="DT650" i="1"/>
  <c r="DT651" i="1"/>
  <c r="DT652" i="1"/>
  <c r="DT653" i="1"/>
  <c r="DT654" i="1"/>
  <c r="DT655" i="1"/>
  <c r="DT656" i="1"/>
  <c r="DT657" i="1"/>
  <c r="DT658" i="1"/>
  <c r="DT659" i="1"/>
  <c r="DT660" i="1"/>
  <c r="DT661" i="1"/>
  <c r="DT662" i="1"/>
  <c r="DT663" i="1"/>
  <c r="DT664" i="1"/>
  <c r="DT665" i="1"/>
  <c r="DT666" i="1"/>
  <c r="DT667" i="1"/>
  <c r="DT668" i="1"/>
  <c r="DT669" i="1"/>
  <c r="DT670" i="1"/>
  <c r="DT671" i="1"/>
  <c r="DT672" i="1"/>
  <c r="DT673" i="1"/>
  <c r="DT674" i="1"/>
  <c r="DT675" i="1"/>
  <c r="DT676" i="1"/>
  <c r="DT677" i="1"/>
  <c r="DT678" i="1"/>
  <c r="DT679" i="1"/>
  <c r="DT680" i="1"/>
  <c r="DT681" i="1"/>
  <c r="DT682" i="1"/>
  <c r="DT683" i="1"/>
  <c r="DT684" i="1"/>
  <c r="DT685" i="1"/>
  <c r="DT686" i="1"/>
  <c r="DT687" i="1"/>
  <c r="DT688" i="1"/>
  <c r="DT689" i="1"/>
  <c r="DT690" i="1"/>
  <c r="DT691" i="1"/>
  <c r="DT692" i="1"/>
  <c r="DT693" i="1"/>
  <c r="DT694" i="1"/>
  <c r="DT695" i="1"/>
  <c r="DT696" i="1"/>
  <c r="DT697" i="1"/>
  <c r="DT698" i="1"/>
  <c r="DT699" i="1"/>
  <c r="DT700" i="1"/>
  <c r="DT701" i="1"/>
  <c r="DT702" i="1"/>
  <c r="DT703" i="1"/>
  <c r="DT704" i="1"/>
  <c r="DT705" i="1"/>
  <c r="DT706" i="1"/>
  <c r="DT707" i="1"/>
  <c r="DT708" i="1"/>
  <c r="DT709" i="1"/>
  <c r="DT710" i="1"/>
  <c r="DT711" i="1"/>
  <c r="DT712" i="1"/>
  <c r="DT713" i="1"/>
  <c r="DT714" i="1"/>
  <c r="DT715" i="1"/>
  <c r="DT716" i="1"/>
  <c r="DT717" i="1"/>
  <c r="DT718" i="1"/>
  <c r="DT719" i="1"/>
  <c r="DT720" i="1"/>
  <c r="DT721" i="1"/>
  <c r="DT722" i="1"/>
  <c r="DT723" i="1"/>
  <c r="DT724" i="1"/>
  <c r="DT725" i="1"/>
  <c r="DT726" i="1"/>
  <c r="DT727" i="1"/>
  <c r="DT728" i="1"/>
  <c r="DT729" i="1"/>
  <c r="DT730" i="1"/>
  <c r="DT731" i="1"/>
  <c r="DT732" i="1"/>
  <c r="DT733" i="1"/>
  <c r="DT734" i="1"/>
  <c r="DT735" i="1"/>
  <c r="DT736" i="1"/>
  <c r="DT737" i="1"/>
  <c r="DT738" i="1"/>
  <c r="DT739" i="1"/>
  <c r="DT740" i="1"/>
  <c r="DT741" i="1"/>
  <c r="DT742" i="1"/>
  <c r="DT743" i="1"/>
  <c r="DT744" i="1"/>
  <c r="DT745" i="1"/>
  <c r="DT746" i="1"/>
  <c r="DT747" i="1"/>
  <c r="DT748" i="1"/>
  <c r="DT749" i="1"/>
  <c r="DT750" i="1"/>
  <c r="DT751" i="1"/>
  <c r="DT752" i="1"/>
  <c r="DT753" i="1"/>
  <c r="DT754" i="1"/>
  <c r="DT755" i="1"/>
  <c r="DT756" i="1"/>
  <c r="DT757" i="1"/>
  <c r="DT758" i="1"/>
  <c r="DT759" i="1"/>
  <c r="DT760" i="1"/>
  <c r="DT761" i="1"/>
  <c r="DT762" i="1"/>
  <c r="DT763" i="1"/>
  <c r="DT764" i="1"/>
  <c r="DT765" i="1"/>
  <c r="DT766" i="1"/>
  <c r="DT767" i="1"/>
  <c r="DT768" i="1"/>
  <c r="DT769" i="1"/>
  <c r="DT770" i="1"/>
  <c r="DT771" i="1"/>
  <c r="DT772" i="1"/>
  <c r="DT773" i="1"/>
  <c r="DT774" i="1"/>
  <c r="DT775" i="1"/>
  <c r="DT776" i="1"/>
  <c r="DT777" i="1"/>
  <c r="DT778" i="1"/>
  <c r="DT779" i="1"/>
  <c r="DT780" i="1"/>
  <c r="DT781" i="1"/>
  <c r="DT782" i="1"/>
  <c r="DT783" i="1"/>
  <c r="DT784" i="1"/>
  <c r="DT785" i="1"/>
  <c r="DT786" i="1"/>
  <c r="DT787" i="1"/>
  <c r="DT788" i="1"/>
  <c r="DT789" i="1"/>
  <c r="DT790" i="1"/>
  <c r="DS9" i="1"/>
  <c r="DS10" i="1"/>
  <c r="DS11" i="1"/>
  <c r="DS12" i="1"/>
  <c r="DS1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DS28" i="1"/>
  <c r="DS29" i="1"/>
  <c r="DS30" i="1"/>
  <c r="DS31" i="1"/>
  <c r="DS32" i="1"/>
  <c r="DS33" i="1"/>
  <c r="DS34" i="1"/>
  <c r="DS35" i="1"/>
  <c r="DS36" i="1"/>
  <c r="DS37" i="1"/>
  <c r="DS38" i="1"/>
  <c r="DS39" i="1"/>
  <c r="DS40" i="1"/>
  <c r="DS41" i="1"/>
  <c r="DS42" i="1"/>
  <c r="DS43" i="1"/>
  <c r="DS44" i="1"/>
  <c r="DS45" i="1"/>
  <c r="DS46" i="1"/>
  <c r="DS47" i="1"/>
  <c r="DS48" i="1"/>
  <c r="DS49" i="1"/>
  <c r="DS50" i="1"/>
  <c r="DS51" i="1"/>
  <c r="DS52" i="1"/>
  <c r="DS53" i="1"/>
  <c r="DS54" i="1"/>
  <c r="DS55" i="1"/>
  <c r="DS56" i="1"/>
  <c r="DS57" i="1"/>
  <c r="DS58" i="1"/>
  <c r="DS59" i="1"/>
  <c r="DS60" i="1"/>
  <c r="DS61" i="1"/>
  <c r="DS62" i="1"/>
  <c r="DS63" i="1"/>
  <c r="DS64" i="1"/>
  <c r="DS65" i="1"/>
  <c r="DS66" i="1"/>
  <c r="DS67" i="1"/>
  <c r="DS68" i="1"/>
  <c r="DS69" i="1"/>
  <c r="DS70" i="1"/>
  <c r="DS71" i="1"/>
  <c r="DS72" i="1"/>
  <c r="DS73" i="1"/>
  <c r="DS74" i="1"/>
  <c r="DS75" i="1"/>
  <c r="DS76" i="1"/>
  <c r="DS77" i="1"/>
  <c r="DS78" i="1"/>
  <c r="DS79" i="1"/>
  <c r="DS80" i="1"/>
  <c r="DS81" i="1"/>
  <c r="DS82" i="1"/>
  <c r="DS83" i="1"/>
  <c r="DS84" i="1"/>
  <c r="DS85" i="1"/>
  <c r="DS86" i="1"/>
  <c r="DS87" i="1"/>
  <c r="DS88" i="1"/>
  <c r="DS89" i="1"/>
  <c r="DS90" i="1"/>
  <c r="DS91" i="1"/>
  <c r="DS92" i="1"/>
  <c r="DS93" i="1"/>
  <c r="DS94" i="1"/>
  <c r="DS95" i="1"/>
  <c r="DS96" i="1"/>
  <c r="DS97" i="1"/>
  <c r="DS98" i="1"/>
  <c r="DS99" i="1"/>
  <c r="DS100" i="1"/>
  <c r="DS101" i="1"/>
  <c r="DS102" i="1"/>
  <c r="DS103" i="1"/>
  <c r="DS104" i="1"/>
  <c r="DS105" i="1"/>
  <c r="DS106" i="1"/>
  <c r="DS107" i="1"/>
  <c r="DS108" i="1"/>
  <c r="DS109" i="1"/>
  <c r="DS110" i="1"/>
  <c r="DS111" i="1"/>
  <c r="DS112" i="1"/>
  <c r="DS113" i="1"/>
  <c r="DS114" i="1"/>
  <c r="DS115" i="1"/>
  <c r="DS116" i="1"/>
  <c r="DS117" i="1"/>
  <c r="DS118" i="1"/>
  <c r="DS119" i="1"/>
  <c r="DS120" i="1"/>
  <c r="DS121" i="1"/>
  <c r="DS122" i="1"/>
  <c r="DS123" i="1"/>
  <c r="DS124" i="1"/>
  <c r="DS125" i="1"/>
  <c r="DS126" i="1"/>
  <c r="DS127" i="1"/>
  <c r="DS128" i="1"/>
  <c r="DS129" i="1"/>
  <c r="DS130" i="1"/>
  <c r="DS131" i="1"/>
  <c r="DS132" i="1"/>
  <c r="DS133" i="1"/>
  <c r="DS134" i="1"/>
  <c r="DS135" i="1"/>
  <c r="DS136" i="1"/>
  <c r="DS137" i="1"/>
  <c r="DS138" i="1"/>
  <c r="DS139" i="1"/>
  <c r="DS140" i="1"/>
  <c r="DS141" i="1"/>
  <c r="DS142" i="1"/>
  <c r="DS143" i="1"/>
  <c r="DS144" i="1"/>
  <c r="DS145" i="1"/>
  <c r="DS146" i="1"/>
  <c r="DS147" i="1"/>
  <c r="DS148" i="1"/>
  <c r="DS149" i="1"/>
  <c r="DS150" i="1"/>
  <c r="DS151" i="1"/>
  <c r="DS152" i="1"/>
  <c r="DS153" i="1"/>
  <c r="DS154" i="1"/>
  <c r="DS155" i="1"/>
  <c r="DS156" i="1"/>
  <c r="DS157" i="1"/>
  <c r="DS158" i="1"/>
  <c r="DS159" i="1"/>
  <c r="DS160" i="1"/>
  <c r="DS161" i="1"/>
  <c r="DS162" i="1"/>
  <c r="DS163" i="1"/>
  <c r="DS164" i="1"/>
  <c r="DS165" i="1"/>
  <c r="DS166" i="1"/>
  <c r="DS167" i="1"/>
  <c r="DS168" i="1"/>
  <c r="DS169" i="1"/>
  <c r="DS170" i="1"/>
  <c r="DS171" i="1"/>
  <c r="DS172" i="1"/>
  <c r="DS173" i="1"/>
  <c r="DS174" i="1"/>
  <c r="DS175" i="1"/>
  <c r="DS176" i="1"/>
  <c r="DS177" i="1"/>
  <c r="DS178" i="1"/>
  <c r="DS179" i="1"/>
  <c r="DS180" i="1"/>
  <c r="DS181" i="1"/>
  <c r="DS182" i="1"/>
  <c r="DS183" i="1"/>
  <c r="DS184" i="1"/>
  <c r="DS185" i="1"/>
  <c r="DS186" i="1"/>
  <c r="DS187" i="1"/>
  <c r="DS188" i="1"/>
  <c r="DS189" i="1"/>
  <c r="DS190" i="1"/>
  <c r="DS191" i="1"/>
  <c r="DS192" i="1"/>
  <c r="DS193" i="1"/>
  <c r="DS194" i="1"/>
  <c r="DS195" i="1"/>
  <c r="DS196" i="1"/>
  <c r="DS197" i="1"/>
  <c r="DS198" i="1"/>
  <c r="DS199" i="1"/>
  <c r="DS200" i="1"/>
  <c r="DS201" i="1"/>
  <c r="DS202" i="1"/>
  <c r="DS203" i="1"/>
  <c r="DS204" i="1"/>
  <c r="DS205" i="1"/>
  <c r="DS206" i="1"/>
  <c r="DS207" i="1"/>
  <c r="DS208" i="1"/>
  <c r="DS209" i="1"/>
  <c r="DS210" i="1"/>
  <c r="DS211" i="1"/>
  <c r="DS212" i="1"/>
  <c r="DS213" i="1"/>
  <c r="DS214" i="1"/>
  <c r="DS215" i="1"/>
  <c r="DS216" i="1"/>
  <c r="DS217" i="1"/>
  <c r="DS218" i="1"/>
  <c r="DS219" i="1"/>
  <c r="DS220" i="1"/>
  <c r="DS221" i="1"/>
  <c r="DS222" i="1"/>
  <c r="DS223" i="1"/>
  <c r="DS224" i="1"/>
  <c r="DS225" i="1"/>
  <c r="DS226" i="1"/>
  <c r="DS227" i="1"/>
  <c r="DS228" i="1"/>
  <c r="DS229" i="1"/>
  <c r="DS230" i="1"/>
  <c r="DS231" i="1"/>
  <c r="DS232" i="1"/>
  <c r="DS233" i="1"/>
  <c r="DS234" i="1"/>
  <c r="DS235" i="1"/>
  <c r="DS236" i="1"/>
  <c r="DS237" i="1"/>
  <c r="DS238" i="1"/>
  <c r="DS239" i="1"/>
  <c r="DS240" i="1"/>
  <c r="DS241" i="1"/>
  <c r="DS242" i="1"/>
  <c r="DS243" i="1"/>
  <c r="DS244" i="1"/>
  <c r="DS245" i="1"/>
  <c r="DS246" i="1"/>
  <c r="DS247" i="1"/>
  <c r="DS248" i="1"/>
  <c r="DS249" i="1"/>
  <c r="DS250" i="1"/>
  <c r="DS251" i="1"/>
  <c r="DS252" i="1"/>
  <c r="DS253" i="1"/>
  <c r="DS254" i="1"/>
  <c r="DS255" i="1"/>
  <c r="DS256" i="1"/>
  <c r="DS257" i="1"/>
  <c r="DS258" i="1"/>
  <c r="DS259" i="1"/>
  <c r="DS260" i="1"/>
  <c r="DS261" i="1"/>
  <c r="DS262" i="1"/>
  <c r="DS263" i="1"/>
  <c r="DS264" i="1"/>
  <c r="DS265" i="1"/>
  <c r="DS266" i="1"/>
  <c r="DS267" i="1"/>
  <c r="DS268" i="1"/>
  <c r="DS269" i="1"/>
  <c r="DS270" i="1"/>
  <c r="DS271" i="1"/>
  <c r="DS272" i="1"/>
  <c r="DS273" i="1"/>
  <c r="DS274" i="1"/>
  <c r="DS275" i="1"/>
  <c r="DS276" i="1"/>
  <c r="DS277" i="1"/>
  <c r="DS278" i="1"/>
  <c r="DS279" i="1"/>
  <c r="DS280" i="1"/>
  <c r="DS281" i="1"/>
  <c r="DS282" i="1"/>
  <c r="DS283" i="1"/>
  <c r="DS284" i="1"/>
  <c r="DS285" i="1"/>
  <c r="DS286" i="1"/>
  <c r="DS287" i="1"/>
  <c r="DS288" i="1"/>
  <c r="DS289" i="1"/>
  <c r="DS290" i="1"/>
  <c r="DS291" i="1"/>
  <c r="DS292" i="1"/>
  <c r="DS293" i="1"/>
  <c r="DS294" i="1"/>
  <c r="DS295" i="1"/>
  <c r="DS296" i="1"/>
  <c r="DS297" i="1"/>
  <c r="DS298" i="1"/>
  <c r="DS299" i="1"/>
  <c r="DS300" i="1"/>
  <c r="DS301" i="1"/>
  <c r="DS302" i="1"/>
  <c r="DS303" i="1"/>
  <c r="DS304" i="1"/>
  <c r="DS305" i="1"/>
  <c r="DS306" i="1"/>
  <c r="DS307" i="1"/>
  <c r="DS308" i="1"/>
  <c r="DS309" i="1"/>
  <c r="DS310" i="1"/>
  <c r="DS311" i="1"/>
  <c r="DS312" i="1"/>
  <c r="DS313" i="1"/>
  <c r="DS314" i="1"/>
  <c r="DS315" i="1"/>
  <c r="DS316" i="1"/>
  <c r="DS317" i="1"/>
  <c r="DS318" i="1"/>
  <c r="DS319" i="1"/>
  <c r="DS320" i="1"/>
  <c r="DS321" i="1"/>
  <c r="DS322" i="1"/>
  <c r="DS323" i="1"/>
  <c r="DS324" i="1"/>
  <c r="DS325" i="1"/>
  <c r="DS326" i="1"/>
  <c r="DS327" i="1"/>
  <c r="DS328" i="1"/>
  <c r="DS329" i="1"/>
  <c r="DS330" i="1"/>
  <c r="DS331" i="1"/>
  <c r="DS332" i="1"/>
  <c r="DS333" i="1"/>
  <c r="DS334" i="1"/>
  <c r="DS335" i="1"/>
  <c r="DS336" i="1"/>
  <c r="DS337" i="1"/>
  <c r="DS338" i="1"/>
  <c r="DS339" i="1"/>
  <c r="DS340" i="1"/>
  <c r="DS341" i="1"/>
  <c r="DS342" i="1"/>
  <c r="DS343" i="1"/>
  <c r="DS344" i="1"/>
  <c r="DS345" i="1"/>
  <c r="DS346" i="1"/>
  <c r="DS347" i="1"/>
  <c r="DS348" i="1"/>
  <c r="DS349" i="1"/>
  <c r="DS350" i="1"/>
  <c r="DS351" i="1"/>
  <c r="DS352" i="1"/>
  <c r="DS353" i="1"/>
  <c r="DS354" i="1"/>
  <c r="DS355" i="1"/>
  <c r="DS356" i="1"/>
  <c r="DS357" i="1"/>
  <c r="DS358" i="1"/>
  <c r="DS359" i="1"/>
  <c r="DS360" i="1"/>
  <c r="DS361" i="1"/>
  <c r="DS362" i="1"/>
  <c r="DS363" i="1"/>
  <c r="DS364" i="1"/>
  <c r="DS365" i="1"/>
  <c r="DS366" i="1"/>
  <c r="DS367" i="1"/>
  <c r="DS368" i="1"/>
  <c r="DS369" i="1"/>
  <c r="DS370" i="1"/>
  <c r="DS371" i="1"/>
  <c r="DS372" i="1"/>
  <c r="DS373" i="1"/>
  <c r="DS374" i="1"/>
  <c r="DS375" i="1"/>
  <c r="DS376" i="1"/>
  <c r="DS377" i="1"/>
  <c r="DS378" i="1"/>
  <c r="DS379" i="1"/>
  <c r="DS380" i="1"/>
  <c r="DS381" i="1"/>
  <c r="DS382" i="1"/>
  <c r="DS383" i="1"/>
  <c r="DS384" i="1"/>
  <c r="DS385" i="1"/>
  <c r="DS386" i="1"/>
  <c r="DS387" i="1"/>
  <c r="DS388" i="1"/>
  <c r="DS389" i="1"/>
  <c r="DS390" i="1"/>
  <c r="DS391" i="1"/>
  <c r="DS392" i="1"/>
  <c r="DS393" i="1"/>
  <c r="DS394" i="1"/>
  <c r="DS395" i="1"/>
  <c r="DS396" i="1"/>
  <c r="DS397" i="1"/>
  <c r="DS398" i="1"/>
  <c r="DS399" i="1"/>
  <c r="DS400" i="1"/>
  <c r="DS401" i="1"/>
  <c r="DS402" i="1"/>
  <c r="DS403" i="1"/>
  <c r="DS404" i="1"/>
  <c r="DS405" i="1"/>
  <c r="DS406" i="1"/>
  <c r="DS407" i="1"/>
  <c r="DS408" i="1"/>
  <c r="DS409" i="1"/>
  <c r="DS410" i="1"/>
  <c r="DS411" i="1"/>
  <c r="DS412" i="1"/>
  <c r="DS413" i="1"/>
  <c r="DS414" i="1"/>
  <c r="DS415" i="1"/>
  <c r="DS416" i="1"/>
  <c r="DS417" i="1"/>
  <c r="DS418" i="1"/>
  <c r="DS419" i="1"/>
  <c r="DS420" i="1"/>
  <c r="DS421" i="1"/>
  <c r="DS422" i="1"/>
  <c r="DS423" i="1"/>
  <c r="DS424" i="1"/>
  <c r="DS425" i="1"/>
  <c r="DS426" i="1"/>
  <c r="DS427" i="1"/>
  <c r="DS428" i="1"/>
  <c r="DS429" i="1"/>
  <c r="DS430" i="1"/>
  <c r="DS431" i="1"/>
  <c r="DS432" i="1"/>
  <c r="DS433" i="1"/>
  <c r="DS434" i="1"/>
  <c r="DS435" i="1"/>
  <c r="DS436" i="1"/>
  <c r="DS437" i="1"/>
  <c r="DS438" i="1"/>
  <c r="DS439" i="1"/>
  <c r="DS440" i="1"/>
  <c r="DS441" i="1"/>
  <c r="DS442" i="1"/>
  <c r="DS443" i="1"/>
  <c r="DS444" i="1"/>
  <c r="DS445" i="1"/>
  <c r="DS446" i="1"/>
  <c r="DS447" i="1"/>
  <c r="DS448" i="1"/>
  <c r="DS449" i="1"/>
  <c r="DS450" i="1"/>
  <c r="DS451" i="1"/>
  <c r="DS452" i="1"/>
  <c r="DS453" i="1"/>
  <c r="DS454" i="1"/>
  <c r="DS455" i="1"/>
  <c r="DS456" i="1"/>
  <c r="DS457" i="1"/>
  <c r="DS458" i="1"/>
  <c r="DS459" i="1"/>
  <c r="DS460" i="1"/>
  <c r="DS461" i="1"/>
  <c r="DS462" i="1"/>
  <c r="DS463" i="1"/>
  <c r="DS464" i="1"/>
  <c r="DS465" i="1"/>
  <c r="DS466" i="1"/>
  <c r="DS467" i="1"/>
  <c r="DS468" i="1"/>
  <c r="DS469" i="1"/>
  <c r="DS470" i="1"/>
  <c r="DS471" i="1"/>
  <c r="DS472" i="1"/>
  <c r="DS473" i="1"/>
  <c r="DS474" i="1"/>
  <c r="DS475" i="1"/>
  <c r="DS476" i="1"/>
  <c r="DS477" i="1"/>
  <c r="DS478" i="1"/>
  <c r="DS479" i="1"/>
  <c r="DS480" i="1"/>
  <c r="DS481" i="1"/>
  <c r="DS482" i="1"/>
  <c r="DS483" i="1"/>
  <c r="DS484" i="1"/>
  <c r="DS485" i="1"/>
  <c r="DS486" i="1"/>
  <c r="DS487" i="1"/>
  <c r="DS488" i="1"/>
  <c r="DS489" i="1"/>
  <c r="DS490" i="1"/>
  <c r="DS491" i="1"/>
  <c r="DS492" i="1"/>
  <c r="DS493" i="1"/>
  <c r="DS494" i="1"/>
  <c r="DS495" i="1"/>
  <c r="DS496" i="1"/>
  <c r="DS497" i="1"/>
  <c r="DS498" i="1"/>
  <c r="DS499" i="1"/>
  <c r="DS500" i="1"/>
  <c r="DS501" i="1"/>
  <c r="DS502" i="1"/>
  <c r="DS503" i="1"/>
  <c r="DS504" i="1"/>
  <c r="DS505" i="1"/>
  <c r="DS506" i="1"/>
  <c r="DS507" i="1"/>
  <c r="DS508" i="1"/>
  <c r="DS509" i="1"/>
  <c r="DS510" i="1"/>
  <c r="DS511" i="1"/>
  <c r="DS512" i="1"/>
  <c r="DS513" i="1"/>
  <c r="DS514" i="1"/>
  <c r="DS515" i="1"/>
  <c r="DS516" i="1"/>
  <c r="DS517" i="1"/>
  <c r="DS518" i="1"/>
  <c r="DS519" i="1"/>
  <c r="DS520" i="1"/>
  <c r="DS521" i="1"/>
  <c r="DS522" i="1"/>
  <c r="DS523" i="1"/>
  <c r="DS524" i="1"/>
  <c r="DS525" i="1"/>
  <c r="DS526" i="1"/>
  <c r="DS527" i="1"/>
  <c r="DS528" i="1"/>
  <c r="DS529" i="1"/>
  <c r="DS530" i="1"/>
  <c r="DS531" i="1"/>
  <c r="DS532" i="1"/>
  <c r="DS533" i="1"/>
  <c r="DS534" i="1"/>
  <c r="DS535" i="1"/>
  <c r="DS536" i="1"/>
  <c r="DS537" i="1"/>
  <c r="DS538" i="1"/>
  <c r="DS539" i="1"/>
  <c r="DS540" i="1"/>
  <c r="DS541" i="1"/>
  <c r="DS542" i="1"/>
  <c r="DS543" i="1"/>
  <c r="DS544" i="1"/>
  <c r="DS545" i="1"/>
  <c r="DS546" i="1"/>
  <c r="DS547" i="1"/>
  <c r="DS548" i="1"/>
  <c r="DS549" i="1"/>
  <c r="DS550" i="1"/>
  <c r="DS551" i="1"/>
  <c r="DS552" i="1"/>
  <c r="DS553" i="1"/>
  <c r="DS554" i="1"/>
  <c r="DS555" i="1"/>
  <c r="DS556" i="1"/>
  <c r="DS557" i="1"/>
  <c r="DS558" i="1"/>
  <c r="DS559" i="1"/>
  <c r="DS560" i="1"/>
  <c r="DS561" i="1"/>
  <c r="DS562" i="1"/>
  <c r="DS563" i="1"/>
  <c r="DS564" i="1"/>
  <c r="DS565" i="1"/>
  <c r="DS566" i="1"/>
  <c r="DS567" i="1"/>
  <c r="DS568" i="1"/>
  <c r="DS569" i="1"/>
  <c r="DS570" i="1"/>
  <c r="DS571" i="1"/>
  <c r="DS572" i="1"/>
  <c r="DS573" i="1"/>
  <c r="DS574" i="1"/>
  <c r="DS575" i="1"/>
  <c r="DS576" i="1"/>
  <c r="DS577" i="1"/>
  <c r="DS578" i="1"/>
  <c r="DS579" i="1"/>
  <c r="DS580" i="1"/>
  <c r="DS581" i="1"/>
  <c r="DS582" i="1"/>
  <c r="DS583" i="1"/>
  <c r="DS584" i="1"/>
  <c r="DS585" i="1"/>
  <c r="DS586" i="1"/>
  <c r="DS587" i="1"/>
  <c r="DS588" i="1"/>
  <c r="DS589" i="1"/>
  <c r="DS590" i="1"/>
  <c r="DS591" i="1"/>
  <c r="DS592" i="1"/>
  <c r="DS593" i="1"/>
  <c r="DS594" i="1"/>
  <c r="DS595" i="1"/>
  <c r="DS596" i="1"/>
  <c r="DS597" i="1"/>
  <c r="DS598" i="1"/>
  <c r="DS599" i="1"/>
  <c r="DS600" i="1"/>
  <c r="DS601" i="1"/>
  <c r="DS602" i="1"/>
  <c r="DS603" i="1"/>
  <c r="DS604" i="1"/>
  <c r="DS605" i="1"/>
  <c r="DS606" i="1"/>
  <c r="DS607" i="1"/>
  <c r="DS608" i="1"/>
  <c r="DS609" i="1"/>
  <c r="DS610" i="1"/>
  <c r="DS611" i="1"/>
  <c r="DS612" i="1"/>
  <c r="DS613" i="1"/>
  <c r="DS614" i="1"/>
  <c r="DS615" i="1"/>
  <c r="DS616" i="1"/>
  <c r="DS617" i="1"/>
  <c r="DS618" i="1"/>
  <c r="DS619" i="1"/>
  <c r="DS620" i="1"/>
  <c r="DS621" i="1"/>
  <c r="DS622" i="1"/>
  <c r="DS623" i="1"/>
  <c r="DS624" i="1"/>
  <c r="DS625" i="1"/>
  <c r="DS626" i="1"/>
  <c r="DS627" i="1"/>
  <c r="DS628" i="1"/>
  <c r="DS629" i="1"/>
  <c r="DS630" i="1"/>
  <c r="DS631" i="1"/>
  <c r="DS632" i="1"/>
  <c r="DS633" i="1"/>
  <c r="DS634" i="1"/>
  <c r="DS635" i="1"/>
  <c r="DS636" i="1"/>
  <c r="DS637" i="1"/>
  <c r="DS638" i="1"/>
  <c r="DS639" i="1"/>
  <c r="DS640" i="1"/>
  <c r="DS641" i="1"/>
  <c r="DS642" i="1"/>
  <c r="DS643" i="1"/>
  <c r="DS644" i="1"/>
  <c r="DS645" i="1"/>
  <c r="DS646" i="1"/>
  <c r="DS647" i="1"/>
  <c r="DS648" i="1"/>
  <c r="DS649" i="1"/>
  <c r="DS650" i="1"/>
  <c r="DS651" i="1"/>
  <c r="DS652" i="1"/>
  <c r="DS653" i="1"/>
  <c r="DS654" i="1"/>
  <c r="DS655" i="1"/>
  <c r="DS656" i="1"/>
  <c r="DS657" i="1"/>
  <c r="DS658" i="1"/>
  <c r="DS659" i="1"/>
  <c r="DS660" i="1"/>
  <c r="DS661" i="1"/>
  <c r="DS662" i="1"/>
  <c r="DS663" i="1"/>
  <c r="DS664" i="1"/>
  <c r="DS665" i="1"/>
  <c r="DS666" i="1"/>
  <c r="DS667" i="1"/>
  <c r="DS668" i="1"/>
  <c r="DS669" i="1"/>
  <c r="DS670" i="1"/>
  <c r="DS671" i="1"/>
  <c r="DS672" i="1"/>
  <c r="DS673" i="1"/>
  <c r="DS674" i="1"/>
  <c r="DS675" i="1"/>
  <c r="DS676" i="1"/>
  <c r="DS677" i="1"/>
  <c r="DS678" i="1"/>
  <c r="DS679" i="1"/>
  <c r="DS680" i="1"/>
  <c r="DS681" i="1"/>
  <c r="DS682" i="1"/>
  <c r="DS683" i="1"/>
  <c r="DS684" i="1"/>
  <c r="DS685" i="1"/>
  <c r="DS686" i="1"/>
  <c r="DS687" i="1"/>
  <c r="DS688" i="1"/>
  <c r="DS689" i="1"/>
  <c r="DS690" i="1"/>
  <c r="DS691" i="1"/>
  <c r="DS692" i="1"/>
  <c r="DS693" i="1"/>
  <c r="DS694" i="1"/>
  <c r="DS695" i="1"/>
  <c r="DS696" i="1"/>
  <c r="DS697" i="1"/>
  <c r="DS698" i="1"/>
  <c r="DS699" i="1"/>
  <c r="DS700" i="1"/>
  <c r="DS701" i="1"/>
  <c r="DS702" i="1"/>
  <c r="DS703" i="1"/>
  <c r="DS704" i="1"/>
  <c r="DS705" i="1"/>
  <c r="DS706" i="1"/>
  <c r="DS707" i="1"/>
  <c r="DS708" i="1"/>
  <c r="DS709" i="1"/>
  <c r="DS710" i="1"/>
  <c r="DS711" i="1"/>
  <c r="DS712" i="1"/>
  <c r="DS713" i="1"/>
  <c r="DS714" i="1"/>
  <c r="DS715" i="1"/>
  <c r="DS716" i="1"/>
  <c r="DS717" i="1"/>
  <c r="DS718" i="1"/>
  <c r="DS719" i="1"/>
  <c r="DS720" i="1"/>
  <c r="DS721" i="1"/>
  <c r="DS722" i="1"/>
  <c r="DS723" i="1"/>
  <c r="DS724" i="1"/>
  <c r="DS725" i="1"/>
  <c r="DS726" i="1"/>
  <c r="DS727" i="1"/>
  <c r="DS728" i="1"/>
  <c r="DS729" i="1"/>
  <c r="DS730" i="1"/>
  <c r="DS731" i="1"/>
  <c r="DS732" i="1"/>
  <c r="DS733" i="1"/>
  <c r="DS734" i="1"/>
  <c r="DS735" i="1"/>
  <c r="DS736" i="1"/>
  <c r="DS737" i="1"/>
  <c r="DS738" i="1"/>
  <c r="DS739" i="1"/>
  <c r="DS740" i="1"/>
  <c r="DS741" i="1"/>
  <c r="DS742" i="1"/>
  <c r="DS743" i="1"/>
  <c r="DS744" i="1"/>
  <c r="DS745" i="1"/>
  <c r="DS746" i="1"/>
  <c r="DS747" i="1"/>
  <c r="DS748" i="1"/>
  <c r="DS749" i="1"/>
  <c r="DS750" i="1"/>
  <c r="DS751" i="1"/>
  <c r="DS752" i="1"/>
  <c r="DS753" i="1"/>
  <c r="DS754" i="1"/>
  <c r="DS755" i="1"/>
  <c r="DS756" i="1"/>
  <c r="DS757" i="1"/>
  <c r="DS758" i="1"/>
  <c r="DS759" i="1"/>
  <c r="DS760" i="1"/>
  <c r="DS761" i="1"/>
  <c r="DS762" i="1"/>
  <c r="DS763" i="1"/>
  <c r="DS764" i="1"/>
  <c r="DS765" i="1"/>
  <c r="DS766" i="1"/>
  <c r="DS767" i="1"/>
  <c r="DS768" i="1"/>
  <c r="DS769" i="1"/>
  <c r="DS770" i="1"/>
  <c r="DS771" i="1"/>
  <c r="DS772" i="1"/>
  <c r="DS773" i="1"/>
  <c r="DS774" i="1"/>
  <c r="DS775" i="1"/>
  <c r="DS776" i="1"/>
  <c r="DS777" i="1"/>
  <c r="DS778" i="1"/>
  <c r="DS779" i="1"/>
  <c r="DS780" i="1"/>
  <c r="DS781" i="1"/>
  <c r="DS782" i="1"/>
  <c r="DS783" i="1"/>
  <c r="DS784" i="1"/>
  <c r="DS785" i="1"/>
  <c r="DS786" i="1"/>
  <c r="DS787" i="1"/>
  <c r="DS788" i="1"/>
  <c r="DS789" i="1"/>
  <c r="DS790" i="1"/>
  <c r="DO7" i="1" l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<sst xmlns="http://schemas.openxmlformats.org/spreadsheetml/2006/main" count="2678" uniqueCount="448">
  <si>
    <t>ИТОГОВЫЙ ПРОТОКОЛ</t>
  </si>
  <si>
    <t>Дата турнира</t>
  </si>
  <si>
    <t>Название турнира</t>
  </si>
  <si>
    <t>Место проведения</t>
  </si>
  <si>
    <t>Москва, ул. Судостроительная, 46/1,  ТЗ "Эверест"</t>
  </si>
  <si>
    <t>Организатор</t>
  </si>
  <si>
    <t>Сыдыков Роман</t>
  </si>
  <si>
    <t>Телефон</t>
  </si>
  <si>
    <t>e-meil</t>
  </si>
  <si>
    <t>sydykov@dancepride.ru</t>
  </si>
  <si>
    <t>№</t>
  </si>
  <si>
    <t>Фамилия Имя Солиста или Пары</t>
  </si>
  <si>
    <t>Клуб</t>
  </si>
  <si>
    <t>Руководители</t>
  </si>
  <si>
    <t xml:space="preserve">Dancepride Trophy W+CH+PL 7 лет и мл. СОЛО  </t>
  </si>
  <si>
    <t>Зачет на N 7 и мл. Соло W</t>
  </si>
  <si>
    <t>Зачет на N 7 и мл. Соло Q</t>
  </si>
  <si>
    <t>Зачет на N 7 и мл. Соло CH</t>
  </si>
  <si>
    <t>Зачет на N 7 и мл. Соло J</t>
  </si>
  <si>
    <t>Зачет ШБТ 7 и мл. ПАРЫ W</t>
  </si>
  <si>
    <t>Зачет ШБТ 7 и мл. ПАРЫ CH</t>
  </si>
  <si>
    <t>Зачет ШБТ 7 и мл. ПАРЫ PL</t>
  </si>
  <si>
    <t>Зачет ШБТ 7 и мл. Соло W</t>
  </si>
  <si>
    <t>Зачет ШБТ 7 и мл. Соло CH</t>
  </si>
  <si>
    <t>Зачет ШБТ 7 и мл. Соло PL</t>
  </si>
  <si>
    <t xml:space="preserve">Классификация N 7 лет и мл. СОЛО  </t>
  </si>
  <si>
    <t>5 лет и мл.  Кубок Ча-Ча-Ча СОЛО</t>
  </si>
  <si>
    <t>7 лет и мл.  Кубок Ча-Ча-Ча ПАРЫ</t>
  </si>
  <si>
    <t>7 лет и мл.  Кубок Ча-Ча-Ча СОЛО</t>
  </si>
  <si>
    <t>7 лет и мл.  Кубок Джайва СОЛО</t>
  </si>
  <si>
    <t>5 лет и мл.  Кубок Польки СОЛО</t>
  </si>
  <si>
    <t>7 лет и мл.  Кубок Польки ПАРЫ</t>
  </si>
  <si>
    <t>7 лет и мл.  Кубок Польки СОЛО</t>
  </si>
  <si>
    <t>7 лет и мл.  Кубок Квикстепа СОЛО</t>
  </si>
  <si>
    <t>5 лет и мл.  Кубок Вальса СОЛО</t>
  </si>
  <si>
    <t>7 лет и мл.  Кубок Вальса ПАРЫ</t>
  </si>
  <si>
    <t>7 лет и мл.  Кубок Вальса СОЛО</t>
  </si>
  <si>
    <t xml:space="preserve">Dancepride Trophy CH 9 лет и мл. СОЛО  </t>
  </si>
  <si>
    <t xml:space="preserve">Dancepride Trophy CH+J 9 лет и мл. СОЛО  </t>
  </si>
  <si>
    <t xml:space="preserve">Dancepride Trophy HH 9 лет и мл. СОЛО  </t>
  </si>
  <si>
    <t xml:space="preserve">Dancepride Trophy W 9 лет и мл. СОЛО  </t>
  </si>
  <si>
    <t xml:space="preserve">Dancepride Trophy W+CH+PL 9 лет и мл. СОЛО  </t>
  </si>
  <si>
    <t xml:space="preserve">Dancepride Trophy W+Q 9 лет и мл. СОЛО  </t>
  </si>
  <si>
    <t>Зачет на N 9 и мл. ПАРЫ W</t>
  </si>
  <si>
    <t>Зачет на N 9 и мл. ПАРЫ Q</t>
  </si>
  <si>
    <t>Зачет на N 9 и мл. ПАРЫ CH</t>
  </si>
  <si>
    <t>Зачет на N 9 и мл. ПАРЫ J</t>
  </si>
  <si>
    <t>Зачет на N 9 и мл. Соло W</t>
  </si>
  <si>
    <t>Зачет на N 9 и мл. Соло Q</t>
  </si>
  <si>
    <t>Зачет на N 9 и мл. Соло CH</t>
  </si>
  <si>
    <t>Зачет на N 9 и мл. Соло J</t>
  </si>
  <si>
    <t>Зачет ШБТ 9 и мл. ПАРЫ W</t>
  </si>
  <si>
    <t>Зачет ШБТ 9 и мл. ПАРЫ CH</t>
  </si>
  <si>
    <t>Зачет ШБТ 9 и мл. ПАРЫ PL</t>
  </si>
  <si>
    <t>Зачет ШБТ 9 и мл. Соло W</t>
  </si>
  <si>
    <t>Зачет ШБТ 9 и мл. Соло CH</t>
  </si>
  <si>
    <t>Зачет ШБТ 9 и мл. Соло J</t>
  </si>
  <si>
    <t xml:space="preserve">Классификация E 9 лет и мл. СОЛО  </t>
  </si>
  <si>
    <t xml:space="preserve">Классификация N 9 лет и мл. ПАРЫ  </t>
  </si>
  <si>
    <t xml:space="preserve">Классификация N 9 лет и мл. СОЛО  </t>
  </si>
  <si>
    <t>9 лет и мл.  Кубок Ча-Ча-Ча ПАРЫ</t>
  </si>
  <si>
    <t>9 лет и мл.  Кубок Ча-Ча-Ча СОЛО</t>
  </si>
  <si>
    <t>9 лет и мл.  Кубок Джайва ПАРЫ</t>
  </si>
  <si>
    <t>9 лет и мл.  Кубок Джайва СОЛО</t>
  </si>
  <si>
    <t>9 лет и мл.  Кубок Польки ПАРЫ</t>
  </si>
  <si>
    <t>9 лет и мл.  Кубок Польки СОЛО</t>
  </si>
  <si>
    <t>9 лет и мл.  Кубок Квикстепа ПАРЫ</t>
  </si>
  <si>
    <t>9 лет и мл.  Кубок Квикстепа СОЛО</t>
  </si>
  <si>
    <t>9 лет и мл.  Кубок Румбы СОЛО</t>
  </si>
  <si>
    <t>9 лет и мл.  Кубок Самбы СОЛО</t>
  </si>
  <si>
    <t>9 лет и мл.  Кубок Танго СОЛО</t>
  </si>
  <si>
    <t>9 лет и мл.  Кубок Венского Вальса СОЛО</t>
  </si>
  <si>
    <t>9 лет и мл.  Кубок Вальса ПАРЫ</t>
  </si>
  <si>
    <t>9 лет и мл.  Кубок Вальса СОЛО</t>
  </si>
  <si>
    <t xml:space="preserve">Dancepride Trophy CH+J 11 лет и мл. ПАРЫ  </t>
  </si>
  <si>
    <t xml:space="preserve">Dancepride Trophy CH+J 11 лет и мл. СОЛО  </t>
  </si>
  <si>
    <t xml:space="preserve">Dancepride Trophy W+Q 11 лет и мл. ПАРЫ  </t>
  </si>
  <si>
    <t xml:space="preserve">Dancepride Trophy W+Q 11 лет и мл. СОЛО  </t>
  </si>
  <si>
    <t xml:space="preserve">Solo LA CH+R+J 10 лет и ст.  </t>
  </si>
  <si>
    <t>Зачет на N 10 и ст. Соло W</t>
  </si>
  <si>
    <t>Зачет на N 10 и ст. Соло Q</t>
  </si>
  <si>
    <t>Зачет на N 10 и ст. Соло CH</t>
  </si>
  <si>
    <t>Зачет на N 10 и ст. Соло J</t>
  </si>
  <si>
    <t>Зачет ШБТ 10 и ст. Соло W</t>
  </si>
  <si>
    <t>Зачет ШБТ 10 и ст. Соло CH</t>
  </si>
  <si>
    <t>Зачет ШБТ 10 и ст. Соло PL</t>
  </si>
  <si>
    <t xml:space="preserve">Классификация E 11 лет и мл. ПАРЫ  </t>
  </si>
  <si>
    <t xml:space="preserve">Классификация E 11 лет и мл. СОЛО  </t>
  </si>
  <si>
    <t xml:space="preserve">Классификация E 12 лет и ст. СОЛО  </t>
  </si>
  <si>
    <t xml:space="preserve">Классификация N 11 лет и мл. ПАРЫ  </t>
  </si>
  <si>
    <t xml:space="preserve">Классификация N 11 лет и мл. СОЛО  </t>
  </si>
  <si>
    <t xml:space="preserve">Классификация N 12 лет и ст. СОЛО  </t>
  </si>
  <si>
    <t>10 лет и ст.  Кубок Ча-Ча-Ча СОЛО</t>
  </si>
  <si>
    <t>10 лет и ст.  Кубок Фокстрота СОЛО</t>
  </si>
  <si>
    <t>10 лет и ст.  Кубок Джайва СОЛО</t>
  </si>
  <si>
    <t>10 лет и ст.  Кубок Квикстепа СОЛО</t>
  </si>
  <si>
    <t>10 лет и ст.  Кубок Румбы СОЛО</t>
  </si>
  <si>
    <t>10 лет и ст.  Кубок Самбы СОЛО</t>
  </si>
  <si>
    <t>10 лет и ст.  Кубок Танго СОЛО</t>
  </si>
  <si>
    <t>10 лет и ст.  Кубок Венского Вальса СОЛО</t>
  </si>
  <si>
    <t>10 лет и ст.  Кубок Вальса СОЛО</t>
  </si>
  <si>
    <t>РЕГ НТЛ</t>
  </si>
  <si>
    <t>Dancepride</t>
  </si>
  <si>
    <t xml:space="preserve">Сыдыков Роман, Сыдыкова Юлия                             </t>
  </si>
  <si>
    <t>La danza magnifica</t>
  </si>
  <si>
    <t xml:space="preserve">Умнов Николай, Умнова Татьяна                             </t>
  </si>
  <si>
    <t>Махаон</t>
  </si>
  <si>
    <t xml:space="preserve">Ходос Дина, Телицына Ирина                             </t>
  </si>
  <si>
    <t xml:space="preserve">Ходос Дина, Набиуллина Аделя                             </t>
  </si>
  <si>
    <t xml:space="preserve">Ходос Дина, Ходос Дина                             </t>
  </si>
  <si>
    <t xml:space="preserve">Пожидаева Наталья, Телицына Ирина                             </t>
  </si>
  <si>
    <t>Flame Dance</t>
  </si>
  <si>
    <t xml:space="preserve">Филичкин Иван                             </t>
  </si>
  <si>
    <t xml:space="preserve">Сыдыков Роман, Сызранцева Юлия                             </t>
  </si>
  <si>
    <t xml:space="preserve">Кузнецова Яна, Набиуллина Аделя                             </t>
  </si>
  <si>
    <t>12-14</t>
  </si>
  <si>
    <t>Звезда</t>
  </si>
  <si>
    <t xml:space="preserve">Баландина Анна                             </t>
  </si>
  <si>
    <t>10-11</t>
  </si>
  <si>
    <t xml:space="preserve">Кузнецова Яна                             </t>
  </si>
  <si>
    <t xml:space="preserve">Кузнецова Яна, Ходос Дина                             </t>
  </si>
  <si>
    <t>12-13</t>
  </si>
  <si>
    <t>7-9</t>
  </si>
  <si>
    <t>14-15</t>
  </si>
  <si>
    <t>9-10</t>
  </si>
  <si>
    <t>15-16</t>
  </si>
  <si>
    <t>8-10</t>
  </si>
  <si>
    <t>Adele Dance</t>
  </si>
  <si>
    <t>7-8</t>
  </si>
  <si>
    <t xml:space="preserve">Никитская Анастасия                             </t>
  </si>
  <si>
    <t>Кузнецова Яна, Набиуллина Аделя</t>
  </si>
  <si>
    <t>Умнов Николай, Умнова Татьяна</t>
  </si>
  <si>
    <t>Сыдыков Роман, Сыдыкова Юлия</t>
  </si>
  <si>
    <t>Ходос Дина, Телицына Ирина</t>
  </si>
  <si>
    <t>Кузнецова Яна</t>
  </si>
  <si>
    <t>Ходос Дина, Набиуллина Аделя</t>
  </si>
  <si>
    <t>Сыдыков Роман, Сызранцева Юлия</t>
  </si>
  <si>
    <t>Баландина Анна</t>
  </si>
  <si>
    <t>20 апреля 2019</t>
  </si>
  <si>
    <t>XIII Dancepride Trophy</t>
  </si>
  <si>
    <t>Dancepride CH+PL 7 и мл ПАРЫ</t>
  </si>
  <si>
    <t xml:space="preserve">Давыдова Мария, Дивцов Дмитрий                             </t>
  </si>
  <si>
    <t xml:space="preserve">Dancepride Trophy J 6 лет и мл. СОЛО  </t>
  </si>
  <si>
    <t xml:space="preserve">Dancepride Trophy Q 6 лет и мл. СОЛО  </t>
  </si>
  <si>
    <t xml:space="preserve">Dancepride Trophy Q+J 7 лет и мл. СОЛО  </t>
  </si>
  <si>
    <t xml:space="preserve">Орловский Роман, Сабинина Елена                             </t>
  </si>
  <si>
    <t xml:space="preserve">Dancepride Trophy W+CH+PL 6 лет и мл. СОЛО  </t>
  </si>
  <si>
    <t xml:space="preserve">Соколков Алексей, Ромашко Диана                             </t>
  </si>
  <si>
    <t xml:space="preserve">Соколков Алексей, Фисенко Максим                             </t>
  </si>
  <si>
    <t>11-12</t>
  </si>
  <si>
    <t>13-14</t>
  </si>
  <si>
    <t xml:space="preserve">Дивцов Дмитрий, Давыдова Мария                             </t>
  </si>
  <si>
    <t>8-9</t>
  </si>
  <si>
    <t>R.O.S.A dance club</t>
  </si>
  <si>
    <t>Орловский Роман, Сабинина Елена</t>
  </si>
  <si>
    <t/>
  </si>
  <si>
    <t>Спартакъ</t>
  </si>
  <si>
    <t>Давыдова Мария, Дивцов Дмитрий</t>
  </si>
  <si>
    <t>Дивцов Дмитрий, Давыдова Мария</t>
  </si>
  <si>
    <t>Стимул</t>
  </si>
  <si>
    <t>Голованов Илья, Коваленко Анастасия</t>
  </si>
  <si>
    <t>Кузнецова Яна, Ходос Дина</t>
  </si>
  <si>
    <t>Филичкин Иван</t>
  </si>
  <si>
    <t>Сыдыков Роман, Волкова Галина</t>
  </si>
  <si>
    <t>Соколков Алексей, Фисенко Алина</t>
  </si>
  <si>
    <t>Сыдыков Роман, Киселева Наталья</t>
  </si>
  <si>
    <t>Соколков Алексей, Ромашко Диана</t>
  </si>
  <si>
    <t>Соколков Алексей, Фисенко Максим</t>
  </si>
  <si>
    <t>Никитская Анастасия</t>
  </si>
  <si>
    <t>Соколов Алексей, Фисенко Алина</t>
  </si>
  <si>
    <t xml:space="preserve">Голованов Илья, Коваленко Анастасия                             </t>
  </si>
  <si>
    <t xml:space="preserve">Сыдыков Роман, Киселева Наталья                             </t>
  </si>
  <si>
    <t>6-10</t>
  </si>
  <si>
    <t>11-13</t>
  </si>
  <si>
    <t>16-18</t>
  </si>
  <si>
    <t>19-20</t>
  </si>
  <si>
    <t>8-11</t>
  </si>
  <si>
    <t>16-20</t>
  </si>
  <si>
    <t>11-14</t>
  </si>
  <si>
    <t>17-18</t>
  </si>
  <si>
    <t>13-15</t>
  </si>
  <si>
    <t>7 лет и мл.  Кубок Румбы СОЛО</t>
  </si>
  <si>
    <t>7 лет и мл.  Кубок Танго СОЛО</t>
  </si>
  <si>
    <t>11 лет и мл.  Кубок Вальса ПАРЫ</t>
  </si>
  <si>
    <t>14-16</t>
  </si>
  <si>
    <t xml:space="preserve">Ведищева Юлия                             </t>
  </si>
  <si>
    <t xml:space="preserve">Пожидаева Наталья, Набиуллина Аделя                             </t>
  </si>
  <si>
    <t xml:space="preserve">Dancepride Trophy PL 9 лет и мл. СОЛО  </t>
  </si>
  <si>
    <t>Ведищева Юлия</t>
  </si>
  <si>
    <t>Пожидаева Наталья, Набиуллина Аделя</t>
  </si>
  <si>
    <t>Динамо Зеленоград</t>
  </si>
  <si>
    <t>11 лет и мл.  Кубок Ча-Ча-Ча ПАРЫ</t>
  </si>
  <si>
    <t xml:space="preserve">Соколов Алексей, Фисенко Алина                             </t>
  </si>
  <si>
    <t xml:space="preserve">Соколков Алексей, Фисенко Алина                             </t>
  </si>
  <si>
    <t>7-11</t>
  </si>
  <si>
    <t>19-23</t>
  </si>
  <si>
    <t>15-18</t>
  </si>
  <si>
    <t>17-21</t>
  </si>
  <si>
    <t xml:space="preserve">Ходос Дина, Пожидаева Наталья                             </t>
  </si>
  <si>
    <t xml:space="preserve">Dancepride Trophy Cha 10 лет и ст. СОЛО  </t>
  </si>
  <si>
    <t xml:space="preserve">Dancepride Trophy HH 10 лет и ст. СОЛО  </t>
  </si>
  <si>
    <t xml:space="preserve">Dancepride Trophy J 10 лет и ст. СОЛО  </t>
  </si>
  <si>
    <t xml:space="preserve">Сыдыкова Юлия, Сыдыков Роман                             </t>
  </si>
  <si>
    <t xml:space="preserve">Dancepride Trophy Q 10 лет и ст. СОЛО  </t>
  </si>
  <si>
    <t xml:space="preserve">Dancepride Trophy R 10 лет и ст. СОЛО  </t>
  </si>
  <si>
    <t xml:space="preserve">Dancepride Trophy T 10 лет и ст. СОЛО  </t>
  </si>
  <si>
    <t xml:space="preserve">Dancepride Trophy W 10 лет и ст. СОЛО  </t>
  </si>
  <si>
    <t>Зачет ШБТ 10 и ст. ПАРЫ W</t>
  </si>
  <si>
    <t>Зачет ШБТ 10 и ст. ПАРЫ CH</t>
  </si>
  <si>
    <t>Зачет ШБТ 10 и ст. ПАРЫ PL</t>
  </si>
  <si>
    <t xml:space="preserve">Фисенко Алина                             </t>
  </si>
  <si>
    <t>10-12</t>
  </si>
  <si>
    <t>11 лет и мл.  Кубок Фокстрота ПАРЫ</t>
  </si>
  <si>
    <t>11 лет и мл.  Кубок Джайва ПАРЫ</t>
  </si>
  <si>
    <t>11 лет и мл.  Кубок Квикстепа ПАРЫ</t>
  </si>
  <si>
    <t>11 лет и мл.  Кубок Румбы ПАРЫ</t>
  </si>
  <si>
    <t>11 лет и мл.  Кубок Самбы ПАРЫ</t>
  </si>
  <si>
    <t>11 лет и мл.  Кубок Танго ПАРЫ</t>
  </si>
  <si>
    <t>6-7</t>
  </si>
  <si>
    <t>11 лет и мл.  Кубок Венского Вальса ПАРЫ</t>
  </si>
  <si>
    <t xml:space="preserve">Суперкубок Dancepride Trophy W+Q+CH+S+J 12 лет и ст. ПАРЫ  </t>
  </si>
  <si>
    <t xml:space="preserve">Ходос Дина                             </t>
  </si>
  <si>
    <t>Андреев Никита - Муханова Мария</t>
  </si>
  <si>
    <t>Шестак Владимир - Ужакина Яна</t>
  </si>
  <si>
    <t>Санников Денис - Кочетова Варвара</t>
  </si>
  <si>
    <t>Егоров Матвей - Махмудбек Агата</t>
  </si>
  <si>
    <t>Кузнецов Игнатий - Бурдина Полина</t>
  </si>
  <si>
    <t>Телицын Илья - Витчевская Василиса</t>
  </si>
  <si>
    <t>Ужакина Яна</t>
  </si>
  <si>
    <t>Воронкова Кристина</t>
  </si>
  <si>
    <t>Когановская Варвара</t>
  </si>
  <si>
    <t>Санников Денис</t>
  </si>
  <si>
    <t>Кузнецов Игнатий</t>
  </si>
  <si>
    <t>Аферьева Александра</t>
  </si>
  <si>
    <t>Бурдина Полина</t>
  </si>
  <si>
    <t>Витчевская Василиса</t>
  </si>
  <si>
    <t>Франчук Арина</t>
  </si>
  <si>
    <t>Федорова Алеся</t>
  </si>
  <si>
    <t>Муханова Мария</t>
  </si>
  <si>
    <t>Бражник Полина</t>
  </si>
  <si>
    <t>Аввакумов Денис</t>
  </si>
  <si>
    <t>Ефимова Арина</t>
  </si>
  <si>
    <t>Серенок Алина</t>
  </si>
  <si>
    <t>Лебедева Анастасия</t>
  </si>
  <si>
    <t>Гецаева Сабина</t>
  </si>
  <si>
    <t>Попова София</t>
  </si>
  <si>
    <t>Сусоколова Анастасия</t>
  </si>
  <si>
    <t>Федотова Ева</t>
  </si>
  <si>
    <t>Карасева Александра</t>
  </si>
  <si>
    <t>Турсунова Варвара</t>
  </si>
  <si>
    <t>Асейкина Ксения</t>
  </si>
  <si>
    <t>Базылева Таисия</t>
  </si>
  <si>
    <t>Потапова Вероника</t>
  </si>
  <si>
    <t>Андреев Никита</t>
  </si>
  <si>
    <t>Аурова Лидия</t>
  </si>
  <si>
    <t>Зайцева Дарья</t>
  </si>
  <si>
    <t>Николаева Алиса</t>
  </si>
  <si>
    <t>Степанова Ульяна</t>
  </si>
  <si>
    <t>Зоткин Иван Азарова Анна</t>
  </si>
  <si>
    <t>Карпова Елизавета</t>
  </si>
  <si>
    <t>Иванилова Мария</t>
  </si>
  <si>
    <t>Вовченко Юлия</t>
  </si>
  <si>
    <t>Середкина Дарья</t>
  </si>
  <si>
    <t>Семенникова Алеся</t>
  </si>
  <si>
    <t>Мартынова Лилия</t>
  </si>
  <si>
    <t>Яничкина Екатерина</t>
  </si>
  <si>
    <t>Цурпалюк Ангелина</t>
  </si>
  <si>
    <t>Скорнякова Вероника</t>
  </si>
  <si>
    <t>Мамедова Аида</t>
  </si>
  <si>
    <t>Кочетова Варвара</t>
  </si>
  <si>
    <t>Андрюшина Вероника</t>
  </si>
  <si>
    <t>Иванова Елена</t>
  </si>
  <si>
    <t>Захарова Мадина</t>
  </si>
  <si>
    <t>Ергин Ярослав</t>
  </si>
  <si>
    <t>Телицын Илья</t>
  </si>
  <si>
    <t>Соколовская Варвара</t>
  </si>
  <si>
    <t>Тарасов Иван</t>
  </si>
  <si>
    <t>Кравченко Лилиана</t>
  </si>
  <si>
    <t>Богачева Евгения</t>
  </si>
  <si>
    <t>Силкина Диана</t>
  </si>
  <si>
    <t>Олейникова Ева</t>
  </si>
  <si>
    <t>Елкина Василиса</t>
  </si>
  <si>
    <t>Матвеева Таисия</t>
  </si>
  <si>
    <t>Массин Сергей</t>
  </si>
  <si>
    <t>Логачева Анастасия</t>
  </si>
  <si>
    <t>Янкина Ксения</t>
  </si>
  <si>
    <t>Казакова Варвара</t>
  </si>
  <si>
    <t>Ледовская Екатерина</t>
  </si>
  <si>
    <t>Бурцева Ульяна</t>
  </si>
  <si>
    <t>Дубинкина Анна</t>
  </si>
  <si>
    <t>Качурина Мария</t>
  </si>
  <si>
    <t>Петров Илья</t>
  </si>
  <si>
    <t>Данилчак Дарья</t>
  </si>
  <si>
    <t>Макарчук Алена</t>
  </si>
  <si>
    <t>Швецова Юлия</t>
  </si>
  <si>
    <t>Евдокимова Алиса</t>
  </si>
  <si>
    <t>Султанова Амина</t>
  </si>
  <si>
    <t>Щербакова Полина</t>
  </si>
  <si>
    <t>Порядина Алина</t>
  </si>
  <si>
    <t>Азарова Анна</t>
  </si>
  <si>
    <t>Мартынова Елизавета</t>
  </si>
  <si>
    <t>Цыганкова Мария</t>
  </si>
  <si>
    <t>Ваулин Александр</t>
  </si>
  <si>
    <t>Смирнова Анастасия</t>
  </si>
  <si>
    <t>Журавлева Валерия</t>
  </si>
  <si>
    <t>Харитонова Ксения</t>
  </si>
  <si>
    <t>Сухоруков Богдан</t>
  </si>
  <si>
    <t>Халтурин Богдан</t>
  </si>
  <si>
    <t>Ярымова Вера</t>
  </si>
  <si>
    <t>Пронина Виктория</t>
  </si>
  <si>
    <t>Казюлина Вера</t>
  </si>
  <si>
    <t>Баталина Ольга</t>
  </si>
  <si>
    <t>Савельева Анастасия</t>
  </si>
  <si>
    <t>Фабинский Кирилл</t>
  </si>
  <si>
    <t>Зоткин Иван</t>
  </si>
  <si>
    <t>Хохлова София</t>
  </si>
  <si>
    <t>Довганич Иван</t>
  </si>
  <si>
    <t>Ергина Екатерина</t>
  </si>
  <si>
    <t>Нэборока Анастасия</t>
  </si>
  <si>
    <t>Чуркина Варвара</t>
  </si>
  <si>
    <t>Цубер Анна</t>
  </si>
  <si>
    <t>Кульчицкая Алсу</t>
  </si>
  <si>
    <t>Шамбулина Мария</t>
  </si>
  <si>
    <t>Потапова Мария</t>
  </si>
  <si>
    <t>Кривкина Екатерина</t>
  </si>
  <si>
    <t>Нестерова Мария</t>
  </si>
  <si>
    <t>Гербер Софья</t>
  </si>
  <si>
    <t>Ефимова Виктория</t>
  </si>
  <si>
    <t>Трактина Таисия</t>
  </si>
  <si>
    <t>Петросян Виктория</t>
  </si>
  <si>
    <t>Салий Мария</t>
  </si>
  <si>
    <t>Бычина Анастасия</t>
  </si>
  <si>
    <t>Жабагинова София</t>
  </si>
  <si>
    <t>Телицын Семён</t>
  </si>
  <si>
    <t>Клюева Элина</t>
  </si>
  <si>
    <t>Федотова Кира</t>
  </si>
  <si>
    <t>Еребакан Ксения</t>
  </si>
  <si>
    <t>Петрова Алёна</t>
  </si>
  <si>
    <t>Шашуловская Александра</t>
  </si>
  <si>
    <t>Макарова Ирина</t>
  </si>
  <si>
    <t>Сусоколова Алёна</t>
  </si>
  <si>
    <t>Михайлина Варвара</t>
  </si>
  <si>
    <t>Степанова Таисия</t>
  </si>
  <si>
    <t>Касимова Мирослава</t>
  </si>
  <si>
    <t>Наумова Виктория</t>
  </si>
  <si>
    <t>Грузинская Олеся</t>
  </si>
  <si>
    <t>Торопов Максим</t>
  </si>
  <si>
    <t>Беззубкина Елизавета</t>
  </si>
  <si>
    <t>Вакарчук Валерия</t>
  </si>
  <si>
    <t>Курьянинова Вероника</t>
  </si>
  <si>
    <t>Рябикова Мирослава</t>
  </si>
  <si>
    <t>Кильдяшева Татьяна</t>
  </si>
  <si>
    <t>Капитонова Ксения</t>
  </si>
  <si>
    <t>Глушкова Софья</t>
  </si>
  <si>
    <t>Ткаченко Ирина</t>
  </si>
  <si>
    <t>Рудая Екатерина</t>
  </si>
  <si>
    <t>Рыжова София</t>
  </si>
  <si>
    <t>Якубова Диана</t>
  </si>
  <si>
    <t>Занегина Анастасия</t>
  </si>
  <si>
    <t>Гаевая Александра</t>
  </si>
  <si>
    <t>Гаевая Анастасия</t>
  </si>
  <si>
    <t>Никишина Арина</t>
  </si>
  <si>
    <t>Самойлина Милана</t>
  </si>
  <si>
    <t>Князева Арина</t>
  </si>
  <si>
    <t>Чекмарева Софья</t>
  </si>
  <si>
    <t>Петрова Елизавета</t>
  </si>
  <si>
    <t>Кулиев Вадим</t>
  </si>
  <si>
    <t>Бахранова Алина</t>
  </si>
  <si>
    <t>Яничкин Владимир</t>
  </si>
  <si>
    <t>Долотова Виктория</t>
  </si>
  <si>
    <t>Подмошина Мария</t>
  </si>
  <si>
    <t>Василенко Эвелина</t>
  </si>
  <si>
    <t>Орешко Дмитрий</t>
  </si>
  <si>
    <t>Котова Софья</t>
  </si>
  <si>
    <t>Лавринова Вероника</t>
  </si>
  <si>
    <t>Осипова Риана</t>
  </si>
  <si>
    <t>Калачева Софья</t>
  </si>
  <si>
    <t>Попов Иван</t>
  </si>
  <si>
    <t>Басова Валерия</t>
  </si>
  <si>
    <t>Омельченко Каролина</t>
  </si>
  <si>
    <t>Евдокимова Екатерина</t>
  </si>
  <si>
    <t>Кондратьева Алла</t>
  </si>
  <si>
    <t>Трактин Елисей</t>
  </si>
  <si>
    <t>Шестак Михаил</t>
  </si>
  <si>
    <t>Ткаченко Екатерина</t>
  </si>
  <si>
    <t>Мухачева Вера</t>
  </si>
  <si>
    <t>Татаурова Мария</t>
  </si>
  <si>
    <t>Кораблинова Анастасия</t>
  </si>
  <si>
    <t>Поливалова Вероника</t>
  </si>
  <si>
    <t>Ушмодина Ирина</t>
  </si>
  <si>
    <t>Родина Дарья</t>
  </si>
  <si>
    <t>Чугаев Максим</t>
  </si>
  <si>
    <t>Шурупова Арина</t>
  </si>
  <si>
    <t>Антонова Юлия</t>
  </si>
  <si>
    <t>Смоль Анна</t>
  </si>
  <si>
    <t>Рудь Виктория</t>
  </si>
  <si>
    <t>Волкова Маргарита</t>
  </si>
  <si>
    <t>Василенко Анастасия</t>
  </si>
  <si>
    <t>Пожидаев Александр</t>
  </si>
  <si>
    <t>Харькова Полина</t>
  </si>
  <si>
    <t>Балакин Глеб</t>
  </si>
  <si>
    <t>Манукян Виктория</t>
  </si>
  <si>
    <t>Юкина Полина</t>
  </si>
  <si>
    <t>Ваулин Михаил</t>
  </si>
  <si>
    <t>Абрамова Полина</t>
  </si>
  <si>
    <t>Тамразян Милана</t>
  </si>
  <si>
    <t>Готовская Алиса</t>
  </si>
  <si>
    <t>Шабаева София</t>
  </si>
  <si>
    <t>Нестерова Анастасия</t>
  </si>
  <si>
    <t>Глушенкова Ольга</t>
  </si>
  <si>
    <t>Власова Софья</t>
  </si>
  <si>
    <t>Ткаченко Арина</t>
  </si>
  <si>
    <t>Орешина Варвара</t>
  </si>
  <si>
    <t>Догаева Олеся</t>
  </si>
  <si>
    <t>Чекмарев Никита</t>
  </si>
  <si>
    <t>Андриевский Виктор - Басова Валерия</t>
  </si>
  <si>
    <t>Зенин Михаил - Трактина Таисия</t>
  </si>
  <si>
    <t>Куприянов Максим - Курлова Ксения</t>
  </si>
  <si>
    <t>Ладыка Никита - Кривкина Екатерина</t>
  </si>
  <si>
    <t>Попов Иван - Нестерова Анастасия</t>
  </si>
  <si>
    <t>Самохвалов Кирилл - Кунаккузина Мария</t>
  </si>
  <si>
    <t>Сорокин Максим - Ефимова Виктория</t>
  </si>
  <si>
    <t>Трактин Елисей - Ергина Екатерина</t>
  </si>
  <si>
    <t>Халтурин Никита - Муравьева Надежда</t>
  </si>
  <si>
    <t>Чекмарев Никита - Чекмарева Софья</t>
  </si>
  <si>
    <t>Шестак Михаил - Потапова Мария</t>
  </si>
  <si>
    <t>Яничкин Владимир - Бражник Полина</t>
  </si>
  <si>
    <t>Ласков Красимир - Долотова Виктория</t>
  </si>
  <si>
    <t>Поплетеев Даниил - Штых Виктория</t>
  </si>
  <si>
    <t>Пронин Дмитрий - Колесникова Алиса</t>
  </si>
  <si>
    <t>Аввакумов Денис - Хохлова София</t>
  </si>
  <si>
    <t>Ваулин Михаил - Орешина Варвара</t>
  </si>
  <si>
    <t>Виноградова Александра</t>
  </si>
  <si>
    <t>Фабинский Кирилл - Савельева Анастасия</t>
  </si>
  <si>
    <t>Кондарев Константин - Осипова Риана</t>
  </si>
  <si>
    <t>Казюлин Пётр - Казюлина Стефания</t>
  </si>
  <si>
    <t>Торопов Максим - Вакарчук Валерия</t>
  </si>
  <si>
    <t>Орешко Дмитрий - Котова Софья</t>
  </si>
  <si>
    <t>Кулиев Вадим - Бахранова Алина</t>
  </si>
  <si>
    <t>РЕЙТИНГ DPT</t>
  </si>
  <si>
    <t>РЕЙТИНГ НТЛ</t>
  </si>
  <si>
    <t>РЕЙТ Q НТЛ</t>
  </si>
  <si>
    <t>РЕЙТ Q DPT</t>
  </si>
  <si>
    <t>N</t>
  </si>
  <si>
    <t>Клубы</t>
  </si>
  <si>
    <t>R</t>
  </si>
  <si>
    <t>Q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</si>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</sst>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1" applyFont="1"/>
    <xf numFmtId="0" fontId="3" fillId="0" borderId="0" xfId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Fill="1" applyBorder="1" applyAlignment="1">
      <alignment textRotation="90"/>
    </xf>
    <xf numFmtId="0" fontId="2" fillId="0" borderId="4" xfId="0" applyFont="1" applyFill="1" applyBorder="1" applyAlignment="1">
      <alignment textRotation="90"/>
    </xf>
    <xf numFmtId="0" fontId="2" fillId="0" borderId="5" xfId="0" applyFont="1" applyBorder="1"/>
    <xf numFmtId="0" fontId="2" fillId="0" borderId="6" xfId="0" applyFont="1" applyBorder="1"/>
    <xf numFmtId="0" fontId="2" fillId="2" borderId="2" xfId="0" applyFont="1" applyFill="1" applyBorder="1"/>
    <xf numFmtId="0" fontId="2" fillId="2" borderId="6" xfId="0" applyFont="1" applyFill="1" applyBorder="1"/>
    <xf numFmtId="164" fontId="2" fillId="0" borderId="6" xfId="0" applyNumberFormat="1" applyFont="1" applyBorder="1"/>
    <xf numFmtId="0" fontId="2" fillId="0" borderId="8" xfId="0" applyFont="1" applyBorder="1"/>
    <xf numFmtId="0" fontId="2" fillId="2" borderId="8" xfId="0" applyFont="1" applyFill="1" applyBorder="1"/>
    <xf numFmtId="0" fontId="0" fillId="0" borderId="6" xfId="0" applyBorder="1"/>
    <xf numFmtId="0" fontId="2" fillId="0" borderId="9" xfId="0" applyFont="1" applyBorder="1"/>
    <xf numFmtId="0" fontId="0" fillId="0" borderId="8" xfId="0" applyBorder="1"/>
    <xf numFmtId="164" fontId="0" fillId="0" borderId="6" xfId="0" applyNumberFormat="1" applyBorder="1" applyAlignment="1" applyProtection="1">
      <alignment horizontal="left" wrapText="1"/>
      <protection hidden="1"/>
    </xf>
    <xf numFmtId="164" fontId="0" fillId="0" borderId="6" xfId="0" applyNumberFormat="1" applyBorder="1" applyAlignment="1" applyProtection="1">
      <alignment horizontal="left"/>
      <protection hidden="1"/>
    </xf>
    <xf numFmtId="0" fontId="2" fillId="0" borderId="6" xfId="0" applyFont="1" applyBorder="1" applyAlignment="1">
      <alignment horizontal="right"/>
    </xf>
    <xf numFmtId="164" fontId="2" fillId="0" borderId="8" xfId="0" applyNumberFormat="1" applyFont="1" applyBorder="1"/>
    <xf numFmtId="0" fontId="2" fillId="0" borderId="8" xfId="0" applyFont="1" applyBorder="1" applyAlignment="1">
      <alignment horizontal="right"/>
    </xf>
    <xf numFmtId="0" fontId="0" fillId="0" borderId="2" xfId="0" applyFill="1" applyBorder="1" applyAlignment="1" applyProtection="1">
      <alignment horizontal="right" textRotation="90"/>
      <protection hidden="1"/>
    </xf>
    <xf numFmtId="0" fontId="5" fillId="0" borderId="5" xfId="0" applyFont="1" applyBorder="1"/>
    <xf numFmtId="0" fontId="5" fillId="0" borderId="6" xfId="0" applyFont="1" applyBorder="1"/>
    <xf numFmtId="0" fontId="5" fillId="2" borderId="6" xfId="0" applyFont="1" applyFill="1" applyBorder="1"/>
    <xf numFmtId="0" fontId="5" fillId="2" borderId="6" xfId="0" applyNumberFormat="1" applyFont="1" applyFill="1" applyBorder="1"/>
    <xf numFmtId="0" fontId="5" fillId="0" borderId="9" xfId="0" applyFont="1" applyBorder="1"/>
    <xf numFmtId="0" fontId="5" fillId="0" borderId="8" xfId="0" applyFont="1" applyBorder="1"/>
    <xf numFmtId="0" fontId="5" fillId="2" borderId="8" xfId="0" applyFont="1" applyFill="1" applyBorder="1"/>
    <xf numFmtId="0" fontId="5" fillId="2" borderId="8" xfId="0" applyNumberFormat="1" applyFont="1" applyFill="1" applyBorder="1"/>
    <xf numFmtId="164" fontId="5" fillId="0" borderId="6" xfId="0" applyNumberFormat="1" applyFont="1" applyBorder="1"/>
    <xf numFmtId="164" fontId="5" fillId="0" borderId="8" xfId="0" applyNumberFormat="1" applyFont="1" applyBorder="1"/>
    <xf numFmtId="0" fontId="5" fillId="2" borderId="2" xfId="0" applyFont="1" applyFill="1" applyBorder="1"/>
    <xf numFmtId="164" fontId="0" fillId="0" borderId="8" xfId="0" applyNumberFormat="1" applyBorder="1" applyAlignment="1" applyProtection="1">
      <alignment horizontal="left" wrapText="1"/>
      <protection hidden="1"/>
    </xf>
    <xf numFmtId="164" fontId="0" fillId="0" borderId="8" xfId="0" applyNumberFormat="1" applyBorder="1" applyAlignment="1" applyProtection="1">
      <alignment horizontal="left"/>
      <protection hidden="1"/>
    </xf>
    <xf numFmtId="1" fontId="2" fillId="2" borderId="6" xfId="0" applyNumberFormat="1" applyFont="1" applyFill="1" applyBorder="1"/>
    <xf numFmtId="0" fontId="2" fillId="3" borderId="6" xfId="0" applyFont="1" applyFill="1" applyBorder="1"/>
    <xf numFmtId="0" fontId="2" fillId="3" borderId="8" xfId="0" applyFont="1" applyFill="1" applyBorder="1"/>
    <xf numFmtId="0" fontId="2" fillId="4" borderId="2" xfId="0" applyFont="1" applyFill="1" applyBorder="1" applyAlignment="1">
      <alignment textRotation="90"/>
    </xf>
    <xf numFmtId="0" fontId="2" fillId="4" borderId="7" xfId="0" applyFont="1" applyFill="1" applyBorder="1"/>
    <xf numFmtId="0" fontId="5" fillId="4" borderId="7" xfId="0" applyFont="1" applyFill="1" applyBorder="1"/>
    <xf numFmtId="0" fontId="5" fillId="4" borderId="6" xfId="0" applyFont="1" applyFill="1" applyBorder="1"/>
    <xf numFmtId="0" fontId="2" fillId="4" borderId="6" xfId="0" applyFont="1" applyFill="1" applyBorder="1"/>
    <xf numFmtId="0" fontId="5" fillId="4" borderId="8" xfId="0" applyFont="1" applyFill="1" applyBorder="1"/>
    <xf numFmtId="0" fontId="2" fillId="4" borderId="8" xfId="0" applyFont="1" applyFill="1" applyBorder="1"/>
    <xf numFmtId="0" fontId="2" fillId="4" borderId="10" xfId="0" applyFont="1" applyFill="1" applyBorder="1"/>
    <xf numFmtId="0" fontId="2" fillId="5" borderId="2" xfId="0" applyFont="1" applyFill="1" applyBorder="1" applyAlignment="1">
      <alignment textRotation="90"/>
    </xf>
    <xf numFmtId="0" fontId="2" fillId="5" borderId="7" xfId="0" applyFont="1" applyFill="1" applyBorder="1"/>
    <xf numFmtId="0" fontId="5" fillId="5" borderId="7" xfId="0" applyFont="1" applyFill="1" applyBorder="1"/>
    <xf numFmtId="0" fontId="5" fillId="5" borderId="6" xfId="0" applyFont="1" applyFill="1" applyBorder="1"/>
    <xf numFmtId="0" fontId="2" fillId="5" borderId="6" xfId="0" applyFont="1" applyFill="1" applyBorder="1"/>
    <xf numFmtId="0" fontId="5" fillId="5" borderId="8" xfId="0" applyFont="1" applyFill="1" applyBorder="1"/>
    <xf numFmtId="0" fontId="2" fillId="5" borderId="8" xfId="0" applyFont="1" applyFill="1" applyBorder="1"/>
    <xf numFmtId="0" fontId="5" fillId="5" borderId="10" xfId="0" applyFont="1" applyFill="1" applyBorder="1"/>
    <xf numFmtId="0" fontId="2" fillId="5" borderId="10" xfId="0" applyFont="1" applyFill="1" applyBorder="1"/>
    <xf numFmtId="0" fontId="0" fillId="4" borderId="2" xfId="0" applyFill="1" applyBorder="1" applyAlignment="1" applyProtection="1">
      <alignment horizontal="right" textRotation="90"/>
      <protection hidden="1"/>
    </xf>
    <xf numFmtId="0" fontId="2" fillId="5" borderId="3" xfId="0" applyFont="1" applyFill="1" applyBorder="1" applyAlignment="1">
      <alignment textRotation="90"/>
    </xf>
    <xf numFmtId="0" fontId="2" fillId="5" borderId="4" xfId="0" applyFont="1" applyFill="1" applyBorder="1" applyAlignment="1">
      <alignment textRotation="90"/>
    </xf>
    <xf numFmtId="0" fontId="5" fillId="5" borderId="3" xfId="0" applyFont="1" applyFill="1" applyBorder="1"/>
    <xf numFmtId="0" fontId="5" fillId="4" borderId="3" xfId="0" applyFont="1" applyFill="1" applyBorder="1"/>
    <xf numFmtId="0" fontId="2" fillId="5" borderId="2" xfId="0" applyFont="1" applyFill="1" applyBorder="1" applyAlignment="1">
      <alignment vertical="center" textRotation="90"/>
    </xf>
    <xf numFmtId="0" fontId="2" fillId="4" borderId="2" xfId="0" applyFont="1" applyFill="1" applyBorder="1" applyAlignment="1">
      <alignment vertical="center" textRotation="90"/>
    </xf>
    <xf numFmtId="0" fontId="2" fillId="0" borderId="2" xfId="0" applyFont="1" applyFill="1" applyBorder="1" applyAlignment="1">
      <alignment vertical="center" textRotation="90"/>
    </xf>
    <xf numFmtId="0" fontId="5" fillId="0" borderId="0" xfId="0" applyFont="1"/>
    <xf numFmtId="0" fontId="2" fillId="3" borderId="2" xfId="0" applyFont="1" applyFill="1" applyBorder="1" applyAlignment="1">
      <alignment vertical="center" textRotation="90"/>
    </xf>
    <xf numFmtId="0" fontId="5" fillId="3" borderId="2" xfId="0" applyFont="1" applyFill="1" applyBorder="1" applyAlignment="1">
      <alignment vertical="center" textRotation="90"/>
    </xf>
    <xf numFmtId="0" fontId="5" fillId="3" borderId="6" xfId="0" applyNumberFormat="1" applyFont="1" applyFill="1" applyBorder="1"/>
    <xf numFmtId="0" fontId="5" fillId="3" borderId="0" xfId="0" applyFont="1" applyFill="1"/>
    <xf numFmtId="0" fontId="5" fillId="3" borderId="8" xfId="0" applyNumberFormat="1" applyFont="1" applyFill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2" fillId="0" borderId="0" xfId="0" applyFont="1" applyFill="1"/>
    <xf numFmtId="0" fontId="5" fillId="3" borderId="2" xfId="0" applyNumberFormat="1" applyFont="1" applyFill="1" applyBorder="1"/>
  </cellXfs>
  <cellStyles count="2">
    <cellStyle name="Гиперссылка" xfId="1" builtinId="8"/>
    <cellStyle name="Обычный" xfId="0" builtinId="0"/>
  </cellStyles>
  <dxfs count="137">
    <dxf>
      <numFmt numFmtId="164" formatCode="0.0"/>
      <alignment horizontal="center" vertical="bottom" textRotation="0" wrapText="0" indent="0" justifyLastLine="0" shrinkToFit="0" readingOrder="0"/>
    </dxf>
    <dxf>
      <font>
        <b/>
      </font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font>
        <b/>
      </font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8:DT790" totalsRowShown="0" headerRowDxfId="136" dataDxfId="134" headerRowBorderDxfId="135" tableBorderDxfId="133" totalsRowBorderDxfId="132">
  <autoFilter ref="A8:DT790"/>
  <sortState ref="A378:DT790">
    <sortCondition ref="C8:C790"/>
  </sortState>
  <tableColumns count="124">
    <tableColumn id="1" name="№" dataDxfId="131"/>
    <tableColumn id="2" name="Фамилия Имя Солиста или Пары" dataDxfId="130"/>
    <tableColumn id="4" name="Клуб" dataDxfId="129"/>
    <tableColumn id="6" name="Руководители" dataDxfId="128"/>
    <tableColumn id="7" name="Dancepride CH+PL 7 и мл ПАРЫ" dataDxfId="127"/>
    <tableColumn id="8" name="Dancepride Trophy J 6 лет и мл. СОЛО  " dataDxfId="126"/>
    <tableColumn id="9" name="Dancepride Trophy Q 6 лет и мл. СОЛО  " dataDxfId="125"/>
    <tableColumn id="10" name="Dancepride Trophy Q+J 7 лет и мл. СОЛО  " dataDxfId="124"/>
    <tableColumn id="11" name="Dancepride Trophy W+CH+PL 6 лет и мл. СОЛО  " dataDxfId="123"/>
    <tableColumn id="12" name="Dancepride Trophy W+CH+PL 7 лет и мл. СОЛО  " dataDxfId="122"/>
    <tableColumn id="13" name="Зачет на N 7 и мл. Соло W" dataDxfId="121"/>
    <tableColumn id="14" name="Зачет на N 7 и мл. Соло Q" dataDxfId="120"/>
    <tableColumn id="16" name="Зачет на N 7 и мл. Соло CH" dataDxfId="119"/>
    <tableColumn id="17" name="Зачет на N 7 и мл. Соло J" dataDxfId="118"/>
    <tableColumn id="18" name="Зачет ШБТ 7 и мл. ПАРЫ W" dataDxfId="117"/>
    <tableColumn id="19" name="Зачет ШБТ 7 и мл. ПАРЫ CH" dataDxfId="116"/>
    <tableColumn id="20" name="Зачет ШБТ 7 и мл. ПАРЫ PL" dataDxfId="115"/>
    <tableColumn id="21" name="Зачет ШБТ 7 и мл. Соло W" dataDxfId="114"/>
    <tableColumn id="22" name="Зачет ШБТ 7 и мл. Соло CH" dataDxfId="113"/>
    <tableColumn id="23" name="Зачет ШБТ 7 и мл. Соло PL" dataDxfId="112"/>
    <tableColumn id="24" name="Классификация N 7 лет и мл. СОЛО  " dataDxfId="111"/>
    <tableColumn id="25" name="5 лет и мл.  Кубок Ча-Ча-Ча СОЛО" dataDxfId="110"/>
    <tableColumn id="26" name="7 лет и мл.  Кубок Ча-Ча-Ча ПАРЫ" dataDxfId="109"/>
    <tableColumn id="27" name="7 лет и мл.  Кубок Ча-Ча-Ча СОЛО" dataDxfId="108"/>
    <tableColumn id="28" name="7 лет и мл.  Кубок Джайва СОЛО" dataDxfId="107"/>
    <tableColumn id="29" name="5 лет и мл.  Кубок Польки СОЛО" dataDxfId="106"/>
    <tableColumn id="30" name="7 лет и мл.  Кубок Польки ПАРЫ" dataDxfId="105"/>
    <tableColumn id="31" name="7 лет и мл.  Кубок Польки СОЛО" dataDxfId="104"/>
    <tableColumn id="32" name="7 лет и мл.  Кубок Квикстепа СОЛО" dataDxfId="103"/>
    <tableColumn id="33" name="7 лет и мл.  Кубок Румбы СОЛО" dataDxfId="102"/>
    <tableColumn id="34" name="7 лет и мл.  Кубок Танго СОЛО" dataDxfId="101"/>
    <tableColumn id="35" name="5 лет и мл.  Кубок Вальса СОЛО" dataDxfId="100"/>
    <tableColumn id="36" name="7 лет и мл.  Кубок Вальса ПАРЫ" dataDxfId="99"/>
    <tableColumn id="37" name="7 лет и мл.  Кубок Вальса СОЛО" dataDxfId="98"/>
    <tableColumn id="38" name="Dancepride Trophy CH 9 лет и мл. СОЛО  " dataDxfId="97"/>
    <tableColumn id="39" name="Dancepride Trophy CH+J 9 лет и мл. СОЛО  " dataDxfId="96"/>
    <tableColumn id="40" name="Dancepride Trophy HH 9 лет и мл. СОЛО  " dataDxfId="95"/>
    <tableColumn id="41" name="Dancepride Trophy PL 9 лет и мл. СОЛО  " dataDxfId="94"/>
    <tableColumn id="42" name="Dancepride Trophy W 9 лет и мл. СОЛО  " dataDxfId="93"/>
    <tableColumn id="43" name="Dancepride Trophy W+CH+PL 9 лет и мл. СОЛО  " dataDxfId="92"/>
    <tableColumn id="44" name="Dancepride Trophy W+Q 9 лет и мл. СОЛО  " dataDxfId="91"/>
    <tableColumn id="45" name="Зачет на N 9 и мл. ПАРЫ W" dataDxfId="90"/>
    <tableColumn id="46" name="Зачет на N 9 и мл. ПАРЫ Q" dataDxfId="89"/>
    <tableColumn id="47" name="Зачет на N 9 и мл. ПАРЫ CH" dataDxfId="88"/>
    <tableColumn id="48" name="Зачет на N 9 и мл. ПАРЫ J" dataDxfId="87"/>
    <tableColumn id="49" name="Зачет на N 9 и мл. Соло W" dataDxfId="86"/>
    <tableColumn id="50" name="Зачет на N 9 и мл. Соло Q" dataDxfId="85"/>
    <tableColumn id="51" name="Зачет на N 9 и мл. Соло CH" dataDxfId="84"/>
    <tableColumn id="52" name="Зачет на N 9 и мл. Соло J" dataDxfId="83"/>
    <tableColumn id="53" name="Зачет ШБТ 9 и мл. ПАРЫ W" dataDxfId="82"/>
    <tableColumn id="54" name="Зачет ШБТ 9 и мл. ПАРЫ CH" dataDxfId="81"/>
    <tableColumn id="55" name="Зачет ШБТ 9 и мл. ПАРЫ PL" dataDxfId="80"/>
    <tableColumn id="56" name="Зачет ШБТ 9 и мл. Соло W" dataDxfId="79"/>
    <tableColumn id="57" name="Зачет ШБТ 9 и мл. Соло CH" dataDxfId="78"/>
    <tableColumn id="58" name="Зачет ШБТ 9 и мл. Соло J" dataDxfId="77"/>
    <tableColumn id="59" name="Классификация E 9 лет и мл. СОЛО  " dataDxfId="76"/>
    <tableColumn id="60" name="Классификация N 9 лет и мл. ПАРЫ  " dataDxfId="75"/>
    <tableColumn id="61" name="Классификация N 9 лет и мл. СОЛО  " dataDxfId="74"/>
    <tableColumn id="62" name="9 лет и мл.  Кубок Ча-Ча-Ча ПАРЫ" dataDxfId="73"/>
    <tableColumn id="63" name="9 лет и мл.  Кубок Ча-Ча-Ча СОЛО" dataDxfId="72"/>
    <tableColumn id="64" name="9 лет и мл.  Кубок Джайва ПАРЫ" dataDxfId="71"/>
    <tableColumn id="65" name="9 лет и мл.  Кубок Джайва СОЛО" dataDxfId="70"/>
    <tableColumn id="66" name="9 лет и мл.  Кубок Польки ПАРЫ" dataDxfId="69"/>
    <tableColumn id="67" name="9 лет и мл.  Кубок Польки СОЛО" dataDxfId="68"/>
    <tableColumn id="68" name="9 лет и мл.  Кубок Квикстепа ПАРЫ" dataDxfId="67"/>
    <tableColumn id="69" name="9 лет и мл.  Кубок Квикстепа СОЛО" dataDxfId="66"/>
    <tableColumn id="70" name="9 лет и мл.  Кубок Румбы СОЛО" dataDxfId="65"/>
    <tableColumn id="71" name="9 лет и мл.  Кубок Самбы СОЛО" dataDxfId="64"/>
    <tableColumn id="170" name="9 лет и мл.  Кубок Танго СОЛО" dataDxfId="63"/>
    <tableColumn id="171" name="9 лет и мл.  Кубок Венского Вальса СОЛО" dataDxfId="62"/>
    <tableColumn id="172" name="9 лет и мл.  Кубок Вальса ПАРЫ" dataDxfId="61"/>
    <tableColumn id="205" name="9 лет и мл.  Кубок Вальса СОЛО" dataDxfId="60"/>
    <tableColumn id="206" name="Dancepride Trophy CH+J 11 лет и мл. ПАРЫ  " dataDxfId="59"/>
    <tableColumn id="207" name="Dancepride Trophy CH+J 11 лет и мл. СОЛО  " dataDxfId="58"/>
    <tableColumn id="213" name="Dancepride Trophy Cha 10 лет и ст. СОЛО  " dataDxfId="57"/>
    <tableColumn id="215" name="Dancepride Trophy HH 10 лет и ст. СОЛО  " dataDxfId="56"/>
    <tableColumn id="216" name="Dancepride Trophy J 10 лет и ст. СОЛО  " dataDxfId="55"/>
    <tableColumn id="119" name="Dancepride Trophy Q 10 лет и ст. СОЛО  " dataDxfId="54"/>
    <tableColumn id="121" name="Dancepride Trophy R 10 лет и ст. СОЛО  " dataDxfId="53"/>
    <tableColumn id="122" name="Dancepride Trophy T 10 лет и ст. СОЛО  " dataDxfId="52"/>
    <tableColumn id="123" name="Dancepride Trophy W 10 лет и ст. СОЛО  " dataDxfId="51"/>
    <tableColumn id="129" name="Dancepride Trophy W+Q 11 лет и мл. ПАРЫ  " dataDxfId="50"/>
    <tableColumn id="130" name="Dancepride Trophy W+Q 11 лет и мл. СОЛО  " dataDxfId="49"/>
    <tableColumn id="131" name="Solo LA CH+R+J 10 лет и ст.  " dataDxfId="48"/>
    <tableColumn id="132" name="Зачет на N 10 и ст. Соло W" dataDxfId="47"/>
    <tableColumn id="133" name="Зачет на N 10 и ст. Соло Q" dataDxfId="46"/>
    <tableColumn id="134" name="Зачет на N 10 и ст. Соло CH" dataDxfId="45"/>
    <tableColumn id="135" name="Зачет на N 10 и ст. Соло J" dataDxfId="44"/>
    <tableColumn id="136" name="Зачет ШБТ 10 и ст. ПАРЫ W" dataDxfId="43"/>
    <tableColumn id="137" name="Зачет ШБТ 10 и ст. ПАРЫ CH" dataDxfId="42"/>
    <tableColumn id="138" name="Зачет ШБТ 10 и ст. ПАРЫ PL" dataDxfId="41"/>
    <tableColumn id="139" name="Зачет ШБТ 10 и ст. Соло W" dataDxfId="40"/>
    <tableColumn id="140" name="Зачет ШБТ 10 и ст. Соло CH" dataDxfId="39"/>
    <tableColumn id="141" name="Зачет ШБТ 10 и ст. Соло PL" dataDxfId="38"/>
    <tableColumn id="142" name="Классификация E 11 лет и мл. ПАРЫ  " dataDxfId="37"/>
    <tableColumn id="143" name="Классификация E 11 лет и мл. СОЛО  " dataDxfId="36"/>
    <tableColumn id="144" name="Классификация E 12 лет и ст. СОЛО  " dataDxfId="35"/>
    <tableColumn id="145" name="Классификация N 11 лет и мл. ПАРЫ  " dataDxfId="34"/>
    <tableColumn id="146" name="Классификация N 11 лет и мл. СОЛО  " dataDxfId="33"/>
    <tableColumn id="147" name="Классификация N 12 лет и ст. СОЛО  " dataDxfId="32"/>
    <tableColumn id="148" name="10 лет и ст.  Кубок Ча-Ча-Ча СОЛО" dataDxfId="31"/>
    <tableColumn id="149" name="11 лет и мл.  Кубок Ча-Ча-Ча ПАРЫ" dataDxfId="30"/>
    <tableColumn id="150" name="10 лет и ст.  Кубок Фокстрота СОЛО" dataDxfId="29"/>
    <tableColumn id="151" name="11 лет и мл.  Кубок Фокстрота ПАРЫ" dataDxfId="28"/>
    <tableColumn id="152" name="10 лет и ст.  Кубок Джайва СОЛО" dataDxfId="27"/>
    <tableColumn id="153" name="11 лет и мл.  Кубок Джайва ПАРЫ" dataDxfId="26"/>
    <tableColumn id="154" name="10 лет и ст.  Кубок Квикстепа СОЛО" dataDxfId="25"/>
    <tableColumn id="155" name="11 лет и мл.  Кубок Квикстепа ПАРЫ" dataDxfId="24"/>
    <tableColumn id="156" name="10 лет и ст.  Кубок Румбы СОЛО" dataDxfId="23"/>
    <tableColumn id="157" name="11 лет и мл.  Кубок Румбы ПАРЫ" dataDxfId="22"/>
    <tableColumn id="158" name="10 лет и ст.  Кубок Самбы СОЛО" dataDxfId="21"/>
    <tableColumn id="159" name="11 лет и мл.  Кубок Самбы ПАРЫ" dataDxfId="20"/>
    <tableColumn id="160" name="10 лет и ст.  Кубок Танго СОЛО" dataDxfId="19"/>
    <tableColumn id="161" name="11 лет и мл.  Кубок Танго ПАРЫ" dataDxfId="18"/>
    <tableColumn id="162" name="10 лет и ст.  Кубок Венского Вальса СОЛО" dataDxfId="17"/>
    <tableColumn id="163" name="11 лет и мл.  Кубок Венского Вальса ПАРЫ" dataDxfId="16"/>
    <tableColumn id="164" name="10 лет и ст.  Кубок Вальса СОЛО" dataDxfId="15"/>
    <tableColumn id="165" name="11 лет и мл.  Кубок Вальса ПАРЫ" dataDxfId="14"/>
    <tableColumn id="166" name="Суперкубок Dancepride Trophy W+Q+CH+S+J 12 лет и ст. ПАРЫ  " dataDxfId="12"/>
    <tableColumn id="5" name="РЕЙТИНГ DPT" dataDxfId="11"/>
    <tableColumn id="15" name="РЕЙТИНГ НТЛ" dataDxfId="10"/>
    <tableColumn id="117" name="РЕГ НТЛ" dataDxfId="13"/>
    <tableColumn id="118" name="РЕЙТ Q НТЛ" dataDxfId="9">
      <calculatedColumnFormula>PRODUCT(Таблица1[[#This Row],[РЕЙТИНГ НТЛ]:[РЕГ НТЛ]])</calculatedColumnFormula>
    </tableColumn>
    <tableColumn id="72" name="РЕЙТ Q DPT" dataDxfId="8">
      <calculatedColumnFormula>SUM(Таблица1[[#This Row],[РЕЙТИНГ DPT]:[РЕЙТИНГ НТЛ]])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Таблица242" displayName="Таблица242" ref="A1:F11" totalsRowShown="0">
  <autoFilter ref="A1:F11"/>
  <sortState ref="A2:F11">
    <sortCondition descending="1" ref="F1:F11"/>
  </sortState>
  <tableColumns count="6">
    <tableColumn id="1" name="Клубы"/>
    <tableColumn id="2" name="Руководители"/>
    <tableColumn id="3" name="N" dataDxfId="7"/>
    <tableColumn id="4" name="R" dataDxfId="4">
      <calculatedColumnFormula>PRODUCT(Таблица242[[#This Row],[N]]/110,100)</calculatedColumnFormula>
    </tableColumn>
    <tableColumn id="5" name="Q" dataDxfId="6"/>
    <tableColumn id="6" name="S" dataDxfId="5">
      <calculatedColumnFormula>SUM(Таблица242[[#This Row],[N]:[Q]])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6" name="Таблица2427" displayName="Таблица2427" ref="A1:F10" totalsRowShown="0">
  <autoFilter ref="A1:F10"/>
  <sortState ref="A2:F10">
    <sortCondition descending="1" ref="F1:F10"/>
  </sortState>
  <tableColumns count="6">
    <tableColumn id="1" name="Клубы"/>
    <tableColumn id="2" name="Руководители"/>
    <tableColumn id="3" name="N" dataDxfId="3"/>
    <tableColumn id="4" name="R" dataDxfId="0">
      <calculatedColumnFormula>PRODUCT(Таблица2427[[#This Row],[N]]/115,100)</calculatedColumnFormula>
    </tableColumn>
    <tableColumn id="5" name="Q" dataDxfId="2"/>
    <tableColumn id="6" name="S" dataDxfId="1">
      <calculatedColumnFormula>SUM(Таблица2427[[#This Row],[N]:[Q]])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sydykov@dancepride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790"/>
  <sheetViews>
    <sheetView zoomScale="80" zoomScaleNormal="80" workbookViewId="0">
      <selection activeCell="DX8" sqref="DX8"/>
    </sheetView>
  </sheetViews>
  <sheetFormatPr defaultRowHeight="15" x14ac:dyDescent="0.25"/>
  <cols>
    <col min="1" max="1" width="7.140625" style="2" customWidth="1"/>
    <col min="2" max="2" width="66" style="2" customWidth="1"/>
    <col min="3" max="3" width="23.42578125" style="2" customWidth="1"/>
    <col min="4" max="4" width="18.42578125" style="2" customWidth="1"/>
    <col min="5" max="15" width="3.7109375" style="2" customWidth="1"/>
    <col min="16" max="16" width="3.85546875" style="2" customWidth="1"/>
    <col min="17" max="51" width="3.7109375" style="2" customWidth="1"/>
    <col min="52" max="52" width="4.85546875" style="2" customWidth="1"/>
    <col min="53" max="134" width="3.7109375" style="2" customWidth="1"/>
    <col min="135" max="138" width="4.5703125" style="2" customWidth="1"/>
    <col min="139" max="139" width="3.42578125" style="2" customWidth="1"/>
    <col min="140" max="156" width="5" style="2" customWidth="1"/>
    <col min="157" max="159" width="5.42578125" style="2" customWidth="1"/>
    <col min="160" max="16384" width="9.140625" style="2"/>
  </cols>
  <sheetData>
    <row r="1" spans="1:124" x14ac:dyDescent="0.25">
      <c r="A1" s="1" t="s">
        <v>0</v>
      </c>
      <c r="E1" s="80"/>
      <c r="F1" s="80"/>
      <c r="G1" s="80"/>
      <c r="H1" s="80"/>
      <c r="I1" s="80"/>
      <c r="J1" s="80"/>
    </row>
    <row r="2" spans="1:124" x14ac:dyDescent="0.25">
      <c r="A2" s="1" t="s">
        <v>1</v>
      </c>
      <c r="B2" s="3"/>
      <c r="C2" s="4" t="s">
        <v>138</v>
      </c>
    </row>
    <row r="3" spans="1:124" x14ac:dyDescent="0.25">
      <c r="A3" s="1" t="s">
        <v>2</v>
      </c>
      <c r="B3" s="5"/>
      <c r="C3" s="4" t="s">
        <v>139</v>
      </c>
    </row>
    <row r="4" spans="1:124" x14ac:dyDescent="0.25">
      <c r="A4" s="1" t="s">
        <v>3</v>
      </c>
      <c r="C4" s="4" t="s">
        <v>4</v>
      </c>
    </row>
    <row r="5" spans="1:124" x14ac:dyDescent="0.25">
      <c r="A5" s="1" t="s">
        <v>5</v>
      </c>
      <c r="C5" s="4" t="s">
        <v>6</v>
      </c>
    </row>
    <row r="6" spans="1:124" x14ac:dyDescent="0.25">
      <c r="A6" s="1" t="s">
        <v>7</v>
      </c>
      <c r="C6" s="4">
        <v>89099827060</v>
      </c>
    </row>
    <row r="7" spans="1:124" x14ac:dyDescent="0.25">
      <c r="A7" s="1" t="s">
        <v>8</v>
      </c>
      <c r="B7" s="6"/>
      <c r="C7" s="7" t="s">
        <v>9</v>
      </c>
      <c r="D7" s="8"/>
      <c r="E7" s="2">
        <f>COUNT(Таблица1[Dancepride CH+PL 7 и мл ПАРЫ])</f>
        <v>6</v>
      </c>
      <c r="F7" s="2">
        <f>COUNT(Таблица1[Dancepride Trophy J 6 лет и мл. СОЛО  ])</f>
        <v>8</v>
      </c>
      <c r="G7" s="2">
        <f>COUNT(Таблица1[Dancepride Trophy Q 6 лет и мл. СОЛО  ])</f>
        <v>5</v>
      </c>
      <c r="H7" s="2">
        <f>COUNT(Таблица1[Dancepride Trophy Q+J 7 лет и мл. СОЛО  ])</f>
        <v>7</v>
      </c>
      <c r="I7" s="2">
        <f>COUNT(Таблица1[Dancepride Trophy W+CH+PL 6 лет и мл. СОЛО  ])</f>
        <v>11</v>
      </c>
      <c r="J7" s="2">
        <f>COUNT(Таблица1[Dancepride Trophy W+CH+PL 7 лет и мл. СОЛО  ])</f>
        <v>10</v>
      </c>
      <c r="K7" s="2">
        <f>COUNT(Таблица1[Зачет на N 7 и мл. Соло W])</f>
        <v>12</v>
      </c>
      <c r="L7" s="2">
        <f>COUNT(Таблица1[Зачет на N 7 и мл. Соло Q])</f>
        <v>12</v>
      </c>
      <c r="M7" s="2">
        <f>COUNT(Таблица1[Зачет на N 7 и мл. Соло CH])</f>
        <v>12</v>
      </c>
      <c r="N7" s="2">
        <f>COUNT(Таблица1[Зачет на N 7 и мл. Соло J])</f>
        <v>12</v>
      </c>
      <c r="O7" s="2">
        <f>COUNT(Таблица1[Зачет ШБТ 7 и мл. ПАРЫ W])</f>
        <v>6</v>
      </c>
      <c r="P7" s="2">
        <f>COUNT(Таблица1[Зачет ШБТ 7 и мл. ПАРЫ CH])</f>
        <v>6</v>
      </c>
      <c r="Q7" s="2">
        <f>COUNT(Таблица1[Зачет ШБТ 7 и мл. ПАРЫ PL])</f>
        <v>6</v>
      </c>
      <c r="R7" s="2">
        <f>COUNT(Таблица1[Зачет ШБТ 7 и мл. Соло W])</f>
        <v>64</v>
      </c>
      <c r="S7" s="2">
        <f>COUNT(Таблица1[Зачет ШБТ 7 и мл. Соло CH])</f>
        <v>64</v>
      </c>
      <c r="T7" s="2">
        <f>COUNT(Таблица1[Зачет ШБТ 7 и мл. Соло PL])</f>
        <v>64</v>
      </c>
      <c r="U7" s="2">
        <f>COUNT(Таблица1[Классификация N 7 лет и мл. СОЛО  ])</f>
        <v>6</v>
      </c>
      <c r="V7" s="2">
        <f>COUNT(Таблица1[5 лет и мл.  Кубок Ча-Ча-Ча СОЛО])</f>
        <v>5</v>
      </c>
      <c r="W7" s="2">
        <f>COUNT(Таблица1[7 лет и мл.  Кубок Ча-Ча-Ча ПАРЫ])</f>
        <v>8</v>
      </c>
      <c r="X7" s="2">
        <f>COUNT(Таблица1[7 лет и мл.  Кубок Ча-Ча-Ча СОЛО])</f>
        <v>7</v>
      </c>
      <c r="Y7" s="2">
        <f>COUNT(Таблица1[7 лет и мл.  Кубок Джайва СОЛО])</f>
        <v>6</v>
      </c>
      <c r="Z7" s="2">
        <f>COUNT(Таблица1[5 лет и мл.  Кубок Польки СОЛО])</f>
        <v>12</v>
      </c>
      <c r="AA7" s="2">
        <f>COUNT(Таблица1[7 лет и мл.  Кубок Польки ПАРЫ])</f>
        <v>6</v>
      </c>
      <c r="AB7" s="2">
        <f>COUNT(Таблица1[7 лет и мл.  Кубок Польки СОЛО])</f>
        <v>8</v>
      </c>
      <c r="AC7" s="2">
        <f>COUNT(Таблица1[7 лет и мл.  Кубок Квикстепа СОЛО])</f>
        <v>5</v>
      </c>
      <c r="AD7" s="2">
        <f>COUNT(Таблица1[7 лет и мл.  Кубок Румбы СОЛО])</f>
        <v>2</v>
      </c>
      <c r="AE7" s="2">
        <f>COUNT(Таблица1[7 лет и мл.  Кубок Танго СОЛО])</f>
        <v>5</v>
      </c>
      <c r="AF7" s="2">
        <f>COUNT(Таблица1[5 лет и мл.  Кубок Вальса СОЛО])</f>
        <v>8</v>
      </c>
      <c r="AG7" s="2">
        <f>COUNT(Таблица1[7 лет и мл.  Кубок Вальса ПАРЫ])</f>
        <v>9</v>
      </c>
      <c r="AH7" s="2">
        <f>COUNT(Таблица1[7 лет и мл.  Кубок Вальса СОЛО])</f>
        <v>8</v>
      </c>
      <c r="AI7" s="2">
        <f>COUNT(Таблица1[Dancepride Trophy CH 9 лет и мл. СОЛО  ])</f>
        <v>5</v>
      </c>
      <c r="AJ7" s="2">
        <f>COUNT(Таблица1[Dancepride Trophy CH+J 9 лет и мл. СОЛО  ])</f>
        <v>8</v>
      </c>
      <c r="AK7" s="2">
        <f>COUNT(Таблица1[Dancepride Trophy HH 9 лет и мл. СОЛО  ])</f>
        <v>6</v>
      </c>
      <c r="AL7" s="2">
        <f>COUNT(Таблица1[Dancepride Trophy PL 9 лет и мл. СОЛО  ])</f>
        <v>4</v>
      </c>
      <c r="AM7" s="2">
        <f>COUNT(Таблица1[Dancepride Trophy W 9 лет и мл. СОЛО  ])</f>
        <v>6</v>
      </c>
      <c r="AN7" s="2">
        <f>COUNT(Таблица1[Dancepride Trophy W+CH+PL 9 лет и мл. СОЛО  ])</f>
        <v>8</v>
      </c>
      <c r="AO7" s="2">
        <f>COUNT(Таблица1[Dancepride Trophy W+Q 9 лет и мл. СОЛО  ])</f>
        <v>8</v>
      </c>
      <c r="AP7" s="2">
        <f>COUNT(Таблица1[Зачет на N 9 и мл. ПАРЫ W])</f>
        <v>3</v>
      </c>
      <c r="AQ7" s="2">
        <f>COUNT(Таблица1[Зачет на N 9 и мл. ПАРЫ Q])</f>
        <v>3</v>
      </c>
      <c r="AR7" s="2">
        <f>COUNT(Таблица1[Зачет на N 9 и мл. ПАРЫ CH])</f>
        <v>3</v>
      </c>
      <c r="AS7" s="2">
        <f>COUNT(Таблица1[Зачет на N 9 и мл. ПАРЫ J])</f>
        <v>3</v>
      </c>
      <c r="AT7" s="2">
        <f>COUNT(Таблица1[Зачет на N 9 и мл. Соло W])</f>
        <v>15</v>
      </c>
      <c r="AU7" s="2">
        <f>COUNT(Таблица1[Зачет на N 9 и мл. Соло Q])</f>
        <v>15</v>
      </c>
      <c r="AV7" s="2">
        <f>COUNT(Таблица1[Зачет на N 9 и мл. Соло CH])</f>
        <v>15</v>
      </c>
      <c r="AW7" s="2">
        <f>COUNT(Таблица1[Зачет на N 9 и мл. Соло J])</f>
        <v>15</v>
      </c>
      <c r="AX7" s="2">
        <f>COUNT(Таблица1[Зачет ШБТ 9 и мл. ПАРЫ W])</f>
        <v>5</v>
      </c>
      <c r="AY7" s="2">
        <f>COUNT(Таблица1[Зачет ШБТ 9 и мл. ПАРЫ CH])</f>
        <v>5</v>
      </c>
      <c r="AZ7" s="2">
        <f>COUNT(Таблица1[Зачет ШБТ 9 и мл. ПАРЫ PL])</f>
        <v>5</v>
      </c>
      <c r="BA7" s="2">
        <f>COUNT(Таблица1[Зачет ШБТ 9 и мл. Соло W])</f>
        <v>19</v>
      </c>
      <c r="BB7" s="2">
        <f>COUNT(Таблица1[Зачет ШБТ 9 и мл. Соло CH])</f>
        <v>19</v>
      </c>
      <c r="BC7" s="2">
        <f>COUNT(Таблица1[Зачет ШБТ 9 и мл. Соло J])</f>
        <v>19</v>
      </c>
      <c r="BD7" s="2">
        <f>COUNT(Таблица1[Классификация E 9 лет и мл. СОЛО  ])</f>
        <v>2</v>
      </c>
      <c r="BE7" s="2">
        <f>COUNT(Таблица1[Классификация N 9 лет и мл. ПАРЫ  ])</f>
        <v>1</v>
      </c>
      <c r="BF7" s="2">
        <f>COUNT(Таблица1[Классификация N 9 лет и мл. СОЛО  ])</f>
        <v>9</v>
      </c>
      <c r="BG7" s="2">
        <f>COUNT(Таблица1[9 лет и мл.  Кубок Ча-Ча-Ча ПАРЫ])</f>
        <v>8</v>
      </c>
      <c r="BH7" s="2">
        <f>COUNT(Таблица1[9 лет и мл.  Кубок Ча-Ча-Ча СОЛО])</f>
        <v>6</v>
      </c>
      <c r="BI7" s="2">
        <f>COUNT(Таблица1[9 лет и мл.  Кубок Джайва ПАРЫ])</f>
        <v>4</v>
      </c>
      <c r="BJ7" s="2">
        <f>COUNT(Таблица1[9 лет и мл.  Кубок Джайва СОЛО])</f>
        <v>8</v>
      </c>
      <c r="BK7" s="2">
        <f>COUNT(Таблица1[9 лет и мл.  Кубок Польки ПАРЫ])</f>
        <v>6</v>
      </c>
      <c r="BL7" s="2">
        <f>COUNT(Таблица1[9 лет и мл.  Кубок Польки СОЛО])</f>
        <v>7</v>
      </c>
      <c r="BM7" s="2">
        <f>COUNT(Таблица1[9 лет и мл.  Кубок Квикстепа ПАРЫ])</f>
        <v>3</v>
      </c>
      <c r="BN7" s="2">
        <f>COUNT(Таблица1[9 лет и мл.  Кубок Квикстепа СОЛО])</f>
        <v>9</v>
      </c>
      <c r="BO7" s="2">
        <f>COUNT(Таблица1[9 лет и мл.  Кубок Румбы СОЛО])</f>
        <v>8</v>
      </c>
      <c r="BP7" s="2">
        <f>COUNT(Таблица1[9 лет и мл.  Кубок Самбы СОЛО])</f>
        <v>8</v>
      </c>
      <c r="BQ7" s="2">
        <f>COUNT(#REF!)</f>
        <v>0</v>
      </c>
      <c r="BR7" s="2">
        <f>COUNT(#REF!)</f>
        <v>0</v>
      </c>
      <c r="BS7" s="2">
        <f>COUNT(#REF!)</f>
        <v>0</v>
      </c>
      <c r="BT7" s="2">
        <f>COUNT(#REF!)</f>
        <v>0</v>
      </c>
      <c r="BU7" s="2">
        <f>COUNT(#REF!)</f>
        <v>0</v>
      </c>
      <c r="BV7" s="2">
        <f>COUNT(#REF!)</f>
        <v>0</v>
      </c>
      <c r="BW7" s="2">
        <f>COUNT(#REF!)</f>
        <v>0</v>
      </c>
      <c r="BX7" s="2">
        <f>COUNT(#REF!)</f>
        <v>0</v>
      </c>
      <c r="BY7" s="2">
        <f>COUNT(#REF!)</f>
        <v>0</v>
      </c>
      <c r="BZ7" s="2">
        <f>COUNT(#REF!)</f>
        <v>0</v>
      </c>
      <c r="CA7" s="2">
        <f>COUNT(#REF!)</f>
        <v>0</v>
      </c>
      <c r="CB7" s="2">
        <f>COUNT(#REF!)</f>
        <v>0</v>
      </c>
      <c r="CC7" s="2">
        <f>COUNT(#REF!)</f>
        <v>0</v>
      </c>
      <c r="CD7" s="2">
        <f>COUNT(#REF!)</f>
        <v>0</v>
      </c>
      <c r="CE7" s="2">
        <f>COUNT(#REF!)</f>
        <v>0</v>
      </c>
      <c r="CF7" s="2">
        <f>COUNT(#REF!)</f>
        <v>0</v>
      </c>
      <c r="CG7" s="2">
        <f>COUNT(#REF!)</f>
        <v>0</v>
      </c>
      <c r="CH7" s="2">
        <f>COUNT(#REF!)</f>
        <v>0</v>
      </c>
      <c r="CI7" s="2">
        <f>COUNT(#REF!)</f>
        <v>0</v>
      </c>
      <c r="CJ7" s="2">
        <f>COUNT(#REF!)</f>
        <v>0</v>
      </c>
      <c r="CK7" s="2">
        <f>COUNT(#REF!)</f>
        <v>0</v>
      </c>
      <c r="CL7" s="2">
        <f>COUNT(#REF!)</f>
        <v>0</v>
      </c>
      <c r="CM7" s="2">
        <f>COUNT(#REF!)</f>
        <v>0</v>
      </c>
      <c r="CN7" s="2">
        <f>COUNT(#REF!)</f>
        <v>0</v>
      </c>
      <c r="CO7" s="2">
        <f>COUNT(#REF!)</f>
        <v>0</v>
      </c>
      <c r="CP7" s="2">
        <f>COUNT(#REF!)</f>
        <v>0</v>
      </c>
      <c r="CQ7" s="2">
        <f>COUNT(#REF!)</f>
        <v>0</v>
      </c>
      <c r="CR7" s="2">
        <f>COUNT(#REF!)</f>
        <v>0</v>
      </c>
      <c r="CS7" s="2">
        <f>COUNT(#REF!)</f>
        <v>0</v>
      </c>
      <c r="CT7" s="2">
        <f>COUNT(#REF!)</f>
        <v>0</v>
      </c>
      <c r="CU7" s="2">
        <f>COUNT(#REF!)</f>
        <v>0</v>
      </c>
      <c r="CV7" s="2">
        <f>COUNT(#REF!)</f>
        <v>0</v>
      </c>
      <c r="CW7" s="2">
        <f>COUNT(#REF!)</f>
        <v>0</v>
      </c>
      <c r="CX7" s="2">
        <f>COUNT(#REF!)</f>
        <v>0</v>
      </c>
      <c r="CY7" s="2">
        <f>COUNT(#REF!)</f>
        <v>0</v>
      </c>
      <c r="CZ7" s="2">
        <f>COUNT(#REF!)</f>
        <v>0</v>
      </c>
      <c r="DA7" s="2">
        <f>COUNT(#REF!)</f>
        <v>0</v>
      </c>
      <c r="DB7" s="2">
        <f>COUNT(#REF!)</f>
        <v>0</v>
      </c>
      <c r="DC7" s="2">
        <f>COUNT(#REF!)</f>
        <v>0</v>
      </c>
      <c r="DD7" s="2">
        <f>COUNT(#REF!)</f>
        <v>0</v>
      </c>
      <c r="DE7" s="2">
        <f>COUNT(#REF!)</f>
        <v>0</v>
      </c>
      <c r="DF7" s="2">
        <f>COUNT(#REF!)</f>
        <v>0</v>
      </c>
      <c r="DG7" s="2">
        <f>COUNT(#REF!)</f>
        <v>0</v>
      </c>
      <c r="DH7" s="2">
        <f>COUNT(#REF!)</f>
        <v>0</v>
      </c>
      <c r="DI7" s="2">
        <f>COUNT(#REF!)</f>
        <v>0</v>
      </c>
      <c r="DJ7" s="2">
        <f>COUNT(#REF!)</f>
        <v>0</v>
      </c>
      <c r="DK7" s="2">
        <f>COUNT(#REF!)</f>
        <v>0</v>
      </c>
      <c r="DL7" s="2">
        <f>COUNT(#REF!)</f>
        <v>0</v>
      </c>
      <c r="DM7" s="2">
        <f>COUNT(#REF!)</f>
        <v>0</v>
      </c>
      <c r="DN7" s="2">
        <f>COUNT(#REF!)</f>
        <v>0</v>
      </c>
      <c r="DO7" s="2">
        <f>COUNT(#REF!)</f>
        <v>0</v>
      </c>
    </row>
    <row r="8" spans="1:124" ht="239.25" customHeight="1" x14ac:dyDescent="0.25">
      <c r="A8" s="9" t="s">
        <v>10</v>
      </c>
      <c r="B8" s="10" t="s">
        <v>11</v>
      </c>
      <c r="C8" s="10" t="s">
        <v>12</v>
      </c>
      <c r="D8" s="10" t="s">
        <v>13</v>
      </c>
      <c r="E8" s="53" t="s">
        <v>140</v>
      </c>
      <c r="F8" s="53" t="s">
        <v>142</v>
      </c>
      <c r="G8" s="53" t="s">
        <v>143</v>
      </c>
      <c r="H8" s="53" t="s">
        <v>144</v>
      </c>
      <c r="I8" s="53" t="s">
        <v>146</v>
      </c>
      <c r="J8" s="53" t="s">
        <v>14</v>
      </c>
      <c r="K8" s="11" t="s">
        <v>15</v>
      </c>
      <c r="L8" s="11" t="s">
        <v>16</v>
      </c>
      <c r="M8" s="11" t="s">
        <v>17</v>
      </c>
      <c r="N8" s="11" t="s">
        <v>18</v>
      </c>
      <c r="O8" s="11" t="s">
        <v>19</v>
      </c>
      <c r="P8" s="11" t="s">
        <v>20</v>
      </c>
      <c r="Q8" s="11" t="s">
        <v>21</v>
      </c>
      <c r="R8" s="28" t="s">
        <v>22</v>
      </c>
      <c r="S8" s="28" t="s">
        <v>23</v>
      </c>
      <c r="T8" s="28" t="s">
        <v>24</v>
      </c>
      <c r="U8" s="62" t="s">
        <v>25</v>
      </c>
      <c r="V8" s="45" t="s">
        <v>26</v>
      </c>
      <c r="W8" s="62" t="s">
        <v>27</v>
      </c>
      <c r="X8" s="62" t="s">
        <v>28</v>
      </c>
      <c r="Y8" s="62" t="s">
        <v>29</v>
      </c>
      <c r="Z8" s="62" t="s">
        <v>30</v>
      </c>
      <c r="AA8" s="45" t="s">
        <v>31</v>
      </c>
      <c r="AB8" s="45" t="s">
        <v>32</v>
      </c>
      <c r="AC8" s="45" t="s">
        <v>33</v>
      </c>
      <c r="AD8" s="45" t="s">
        <v>181</v>
      </c>
      <c r="AE8" s="45" t="s">
        <v>182</v>
      </c>
      <c r="AF8" s="45" t="s">
        <v>34</v>
      </c>
      <c r="AG8" s="45" t="s">
        <v>35</v>
      </c>
      <c r="AH8" s="45" t="s">
        <v>36</v>
      </c>
      <c r="AI8" s="53" t="s">
        <v>37</v>
      </c>
      <c r="AJ8" s="53" t="s">
        <v>38</v>
      </c>
      <c r="AK8" s="53" t="s">
        <v>39</v>
      </c>
      <c r="AL8" s="53" t="s">
        <v>187</v>
      </c>
      <c r="AM8" s="53" t="s">
        <v>40</v>
      </c>
      <c r="AN8" s="63" t="s">
        <v>41</v>
      </c>
      <c r="AO8" s="64" t="s">
        <v>42</v>
      </c>
      <c r="AP8" s="12" t="s">
        <v>43</v>
      </c>
      <c r="AQ8" s="12" t="s">
        <v>44</v>
      </c>
      <c r="AR8" s="12" t="s">
        <v>45</v>
      </c>
      <c r="AS8" s="12" t="s">
        <v>46</v>
      </c>
      <c r="AT8" s="11" t="s">
        <v>47</v>
      </c>
      <c r="AU8" s="11" t="s">
        <v>48</v>
      </c>
      <c r="AV8" s="11" t="s">
        <v>49</v>
      </c>
      <c r="AW8" s="11" t="s">
        <v>50</v>
      </c>
      <c r="AX8" s="11" t="s">
        <v>51</v>
      </c>
      <c r="AY8" s="11" t="s">
        <v>52</v>
      </c>
      <c r="AZ8" s="11" t="s">
        <v>53</v>
      </c>
      <c r="BA8" s="11" t="s">
        <v>54</v>
      </c>
      <c r="BB8" s="11" t="s">
        <v>55</v>
      </c>
      <c r="BC8" s="11" t="s">
        <v>56</v>
      </c>
      <c r="BD8" s="45" t="s">
        <v>57</v>
      </c>
      <c r="BE8" s="45" t="s">
        <v>58</v>
      </c>
      <c r="BF8" s="45" t="s">
        <v>59</v>
      </c>
      <c r="BG8" s="45" t="s">
        <v>60</v>
      </c>
      <c r="BH8" s="45" t="s">
        <v>61</v>
      </c>
      <c r="BI8" s="45" t="s">
        <v>62</v>
      </c>
      <c r="BJ8" s="45" t="s">
        <v>63</v>
      </c>
      <c r="BK8" s="45" t="s">
        <v>64</v>
      </c>
      <c r="BL8" s="45" t="s">
        <v>65</v>
      </c>
      <c r="BM8" s="45" t="s">
        <v>66</v>
      </c>
      <c r="BN8" s="45" t="s">
        <v>67</v>
      </c>
      <c r="BO8" s="45" t="s">
        <v>68</v>
      </c>
      <c r="BP8" s="45" t="s">
        <v>69</v>
      </c>
      <c r="BQ8" s="45" t="s">
        <v>70</v>
      </c>
      <c r="BR8" s="45" t="s">
        <v>71</v>
      </c>
      <c r="BS8" s="45" t="s">
        <v>72</v>
      </c>
      <c r="BT8" s="45" t="s">
        <v>73</v>
      </c>
      <c r="BU8" s="53" t="s">
        <v>74</v>
      </c>
      <c r="BV8" s="53" t="s">
        <v>75</v>
      </c>
      <c r="BW8" s="53" t="s">
        <v>199</v>
      </c>
      <c r="BX8" s="53" t="s">
        <v>200</v>
      </c>
      <c r="BY8" s="53" t="s">
        <v>201</v>
      </c>
      <c r="BZ8" s="53" t="s">
        <v>203</v>
      </c>
      <c r="CA8" s="53" t="s">
        <v>204</v>
      </c>
      <c r="CB8" s="53" t="s">
        <v>205</v>
      </c>
      <c r="CC8" s="53" t="s">
        <v>206</v>
      </c>
      <c r="CD8" s="53" t="s">
        <v>76</v>
      </c>
      <c r="CE8" s="53" t="s">
        <v>77</v>
      </c>
      <c r="CF8" s="45" t="s">
        <v>78</v>
      </c>
      <c r="CG8" s="11" t="s">
        <v>79</v>
      </c>
      <c r="CH8" s="11" t="s">
        <v>80</v>
      </c>
      <c r="CI8" s="11" t="s">
        <v>81</v>
      </c>
      <c r="CJ8" s="11" t="s">
        <v>82</v>
      </c>
      <c r="CK8" s="11" t="s">
        <v>207</v>
      </c>
      <c r="CL8" s="11" t="s">
        <v>208</v>
      </c>
      <c r="CM8" s="11" t="s">
        <v>209</v>
      </c>
      <c r="CN8" s="11" t="s">
        <v>83</v>
      </c>
      <c r="CO8" s="11" t="s">
        <v>84</v>
      </c>
      <c r="CP8" s="11" t="s">
        <v>85</v>
      </c>
      <c r="CQ8" s="45" t="s">
        <v>86</v>
      </c>
      <c r="CR8" s="45" t="s">
        <v>87</v>
      </c>
      <c r="CS8" s="45" t="s">
        <v>88</v>
      </c>
      <c r="CT8" s="45" t="s">
        <v>89</v>
      </c>
      <c r="CU8" s="45" t="s">
        <v>90</v>
      </c>
      <c r="CV8" s="45" t="s">
        <v>91</v>
      </c>
      <c r="CW8" s="45" t="s">
        <v>92</v>
      </c>
      <c r="CX8" s="45" t="s">
        <v>191</v>
      </c>
      <c r="CY8" s="45" t="s">
        <v>93</v>
      </c>
      <c r="CZ8" s="45" t="s">
        <v>212</v>
      </c>
      <c r="DA8" s="45" t="s">
        <v>94</v>
      </c>
      <c r="DB8" s="45" t="s">
        <v>213</v>
      </c>
      <c r="DC8" s="45" t="s">
        <v>95</v>
      </c>
      <c r="DD8" s="45" t="s">
        <v>214</v>
      </c>
      <c r="DE8" s="45" t="s">
        <v>96</v>
      </c>
      <c r="DF8" s="45" t="s">
        <v>215</v>
      </c>
      <c r="DG8" s="45" t="s">
        <v>97</v>
      </c>
      <c r="DH8" s="45" t="s">
        <v>216</v>
      </c>
      <c r="DI8" s="45" t="s">
        <v>98</v>
      </c>
      <c r="DJ8" s="45" t="s">
        <v>217</v>
      </c>
      <c r="DK8" s="45" t="s">
        <v>99</v>
      </c>
      <c r="DL8" s="45" t="s">
        <v>219</v>
      </c>
      <c r="DM8" s="45" t="s">
        <v>100</v>
      </c>
      <c r="DN8" s="45" t="s">
        <v>183</v>
      </c>
      <c r="DO8" s="53" t="s">
        <v>220</v>
      </c>
      <c r="DP8" s="67" t="s">
        <v>439</v>
      </c>
      <c r="DQ8" s="68" t="s">
        <v>440</v>
      </c>
      <c r="DR8" s="69" t="s">
        <v>101</v>
      </c>
      <c r="DS8" s="71" t="s">
        <v>441</v>
      </c>
      <c r="DT8" s="72" t="s">
        <v>442</v>
      </c>
    </row>
    <row r="9" spans="1:124" x14ac:dyDescent="0.25">
      <c r="A9" s="29">
        <v>144</v>
      </c>
      <c r="B9" s="14" t="s">
        <v>434</v>
      </c>
      <c r="C9" s="14" t="s">
        <v>106</v>
      </c>
      <c r="D9" s="30" t="s">
        <v>221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>
        <v>1</v>
      </c>
      <c r="DP9" s="65">
        <v>6</v>
      </c>
      <c r="DQ9" s="66">
        <v>0</v>
      </c>
      <c r="DR9" s="39">
        <v>0.5</v>
      </c>
      <c r="DS9" s="81">
        <f>PRODUCT(Таблица1[[#This Row],[РЕЙТИНГ НТЛ]:[РЕГ НТЛ]])</f>
        <v>0</v>
      </c>
      <c r="DT9" s="74">
        <f>SUM(Таблица1[[#This Row],[РЕЙТИНГ DPT]:[РЕЙТИНГ НТЛ]])</f>
        <v>6</v>
      </c>
    </row>
    <row r="10" spans="1:124" x14ac:dyDescent="0.25">
      <c r="A10" s="29">
        <v>147</v>
      </c>
      <c r="B10" s="14" t="s">
        <v>417</v>
      </c>
      <c r="C10" s="14" t="s">
        <v>102</v>
      </c>
      <c r="D10" s="30" t="s">
        <v>103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>
        <v>2</v>
      </c>
      <c r="DP10" s="55">
        <v>4</v>
      </c>
      <c r="DQ10" s="66">
        <v>0</v>
      </c>
      <c r="DR10" s="15">
        <v>1</v>
      </c>
      <c r="DS10" s="73">
        <f>PRODUCT(Таблица1[[#This Row],[РЕЙТИНГ НТЛ]:[РЕГ НТЛ]])</f>
        <v>0</v>
      </c>
      <c r="DT10" s="74">
        <f>SUM(Таблица1[[#This Row],[РЕЙТИНГ DPT]:[РЕЙТИНГ НТЛ]])</f>
        <v>4</v>
      </c>
    </row>
    <row r="11" spans="1:124" x14ac:dyDescent="0.25">
      <c r="A11" s="29">
        <v>162</v>
      </c>
      <c r="B11" s="14" t="s">
        <v>428</v>
      </c>
      <c r="C11" s="14" t="s">
        <v>111</v>
      </c>
      <c r="D11" s="30" t="s">
        <v>112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>
        <v>3</v>
      </c>
      <c r="DP11" s="55">
        <v>4</v>
      </c>
      <c r="DQ11" s="66">
        <v>0</v>
      </c>
      <c r="DR11" s="39">
        <v>0</v>
      </c>
      <c r="DS11" s="73">
        <f>PRODUCT(Таблица1[[#This Row],[РЕЙТИНГ НТЛ]:[РЕГ НТЛ]])</f>
        <v>0</v>
      </c>
      <c r="DT11" s="74">
        <f>SUM(Таблица1[[#This Row],[РЕЙТИНГ DPT]:[РЕЙТИНГ НТЛ]])</f>
        <v>4</v>
      </c>
    </row>
    <row r="12" spans="1:124" x14ac:dyDescent="0.25">
      <c r="A12" s="29">
        <v>142</v>
      </c>
      <c r="B12" s="14" t="s">
        <v>419</v>
      </c>
      <c r="C12" s="14" t="s">
        <v>102</v>
      </c>
      <c r="D12" s="30" t="s">
        <v>103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>
        <v>4</v>
      </c>
      <c r="DP12" s="55">
        <v>2</v>
      </c>
      <c r="DQ12" s="66">
        <v>0</v>
      </c>
      <c r="DR12" s="39">
        <v>1</v>
      </c>
      <c r="DS12" s="73">
        <f>PRODUCT(Таблица1[[#This Row],[РЕЙТИНГ НТЛ]:[РЕГ НТЛ]])</f>
        <v>0</v>
      </c>
      <c r="DT12" s="74">
        <f>SUM(Таблица1[[#This Row],[РЕЙТИНГ DPT]:[РЕЙТИНГ НТЛ]])</f>
        <v>2</v>
      </c>
    </row>
    <row r="13" spans="1:124" x14ac:dyDescent="0.25">
      <c r="A13" s="29">
        <v>160</v>
      </c>
      <c r="B13" s="14" t="s">
        <v>422</v>
      </c>
      <c r="C13" s="14" t="s">
        <v>102</v>
      </c>
      <c r="D13" s="30" t="s">
        <v>103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>
        <v>5</v>
      </c>
      <c r="DP13" s="55">
        <v>2</v>
      </c>
      <c r="DQ13" s="66">
        <v>0</v>
      </c>
      <c r="DR13" s="39">
        <v>1</v>
      </c>
      <c r="DS13" s="73">
        <f>PRODUCT(Таблица1[[#This Row],[РЕЙТИНГ НТЛ]:[РЕГ НТЛ]])</f>
        <v>0</v>
      </c>
      <c r="DT13" s="74">
        <f>SUM(Таблица1[[#This Row],[РЕЙТИНГ DPT]:[РЕЙТИНГ НТЛ]])</f>
        <v>2</v>
      </c>
    </row>
    <row r="14" spans="1:124" x14ac:dyDescent="0.25">
      <c r="A14" s="29">
        <v>166</v>
      </c>
      <c r="B14" s="14" t="s">
        <v>437</v>
      </c>
      <c r="C14" s="14" t="s">
        <v>190</v>
      </c>
      <c r="D14" s="30" t="s">
        <v>185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>
        <v>6</v>
      </c>
      <c r="DP14" s="55">
        <v>2</v>
      </c>
      <c r="DQ14" s="66">
        <v>0</v>
      </c>
      <c r="DR14" s="15">
        <v>0</v>
      </c>
      <c r="DS14" s="73">
        <f>PRODUCT(Таблица1[[#This Row],[РЕЙТИНГ НТЛ]:[РЕГ НТЛ]])</f>
        <v>0</v>
      </c>
      <c r="DT14" s="74">
        <f>SUM(Таблица1[[#This Row],[РЕЙТИНГ DPT]:[РЕЙТИНГ НТЛ]])</f>
        <v>2</v>
      </c>
    </row>
    <row r="15" spans="1:124" x14ac:dyDescent="0.25">
      <c r="A15" s="29">
        <v>146</v>
      </c>
      <c r="B15" s="14" t="s">
        <v>425</v>
      </c>
      <c r="C15" s="14" t="s">
        <v>102</v>
      </c>
      <c r="D15" s="30" t="s">
        <v>103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>
        <v>1</v>
      </c>
      <c r="DO15" s="30"/>
      <c r="DP15" s="55">
        <v>0</v>
      </c>
      <c r="DQ15" s="47">
        <v>6</v>
      </c>
      <c r="DR15" s="39">
        <v>1</v>
      </c>
      <c r="DS15" s="73">
        <f>PRODUCT(Таблица1[[#This Row],[РЕЙТИНГ НТЛ]:[РЕГ НТЛ]])</f>
        <v>6</v>
      </c>
      <c r="DT15" s="74">
        <f>SUM(Таблица1[[#This Row],[РЕЙТИНГ DPT]:[РЕЙТИНГ НТЛ]])</f>
        <v>6</v>
      </c>
    </row>
    <row r="16" spans="1:124" x14ac:dyDescent="0.25">
      <c r="A16" s="29">
        <v>45</v>
      </c>
      <c r="B16" s="14" t="s">
        <v>430</v>
      </c>
      <c r="C16" s="14" t="s">
        <v>104</v>
      </c>
      <c r="D16" s="30" t="s">
        <v>105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>
        <v>2</v>
      </c>
      <c r="DO16" s="30"/>
      <c r="DP16" s="55">
        <v>0</v>
      </c>
      <c r="DQ16" s="47">
        <v>4</v>
      </c>
      <c r="DR16" s="15">
        <v>1</v>
      </c>
      <c r="DS16" s="73">
        <f>PRODUCT(Таблица1[[#This Row],[РЕЙТИНГ НТЛ]:[РЕГ НТЛ]])</f>
        <v>4</v>
      </c>
      <c r="DT16" s="74">
        <f>SUM(Таблица1[[#This Row],[РЕЙТИНГ DPT]:[РЕЙТИНГ НТЛ]])</f>
        <v>4</v>
      </c>
    </row>
    <row r="17" spans="1:124" x14ac:dyDescent="0.25">
      <c r="A17" s="29">
        <v>138</v>
      </c>
      <c r="B17" s="14" t="s">
        <v>421</v>
      </c>
      <c r="C17" s="14" t="s">
        <v>102</v>
      </c>
      <c r="D17" s="30" t="s">
        <v>103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>
        <v>3</v>
      </c>
      <c r="DO17" s="30"/>
      <c r="DP17" s="55">
        <v>0</v>
      </c>
      <c r="DQ17" s="47">
        <v>4</v>
      </c>
      <c r="DR17" s="31">
        <v>1</v>
      </c>
      <c r="DS17" s="73">
        <f>PRODUCT(Таблица1[[#This Row],[РЕЙТИНГ НТЛ]:[РЕГ НТЛ]])</f>
        <v>4</v>
      </c>
      <c r="DT17" s="74">
        <f>SUM(Таблица1[[#This Row],[РЕЙТИНГ DPT]:[РЕЙТИНГ НТЛ]])</f>
        <v>4</v>
      </c>
    </row>
    <row r="18" spans="1:124" x14ac:dyDescent="0.25">
      <c r="A18" s="29">
        <v>158</v>
      </c>
      <c r="B18" s="14" t="s">
        <v>415</v>
      </c>
      <c r="C18" s="14" t="s">
        <v>102</v>
      </c>
      <c r="D18" s="30" t="s">
        <v>103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>
        <v>4</v>
      </c>
      <c r="DO18" s="30"/>
      <c r="DP18" s="55">
        <v>0</v>
      </c>
      <c r="DQ18" s="47">
        <v>2</v>
      </c>
      <c r="DR18" s="31">
        <v>1</v>
      </c>
      <c r="DS18" s="73">
        <f>PRODUCT(Таблица1[[#This Row],[РЕЙТИНГ НТЛ]:[РЕГ НТЛ]])</f>
        <v>2</v>
      </c>
      <c r="DT18" s="74">
        <f>SUM(Таблица1[[#This Row],[РЕЙТИНГ DPT]:[РЕЙТИНГ НТЛ]])</f>
        <v>2</v>
      </c>
    </row>
    <row r="19" spans="1:124" x14ac:dyDescent="0.25">
      <c r="A19" s="29">
        <v>134</v>
      </c>
      <c r="B19" s="14" t="s">
        <v>431</v>
      </c>
      <c r="C19" s="14" t="s">
        <v>104</v>
      </c>
      <c r="D19" s="30" t="s">
        <v>105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>
        <v>5</v>
      </c>
      <c r="DO19" s="30"/>
      <c r="DP19" s="55">
        <v>0</v>
      </c>
      <c r="DQ19" s="47">
        <v>2</v>
      </c>
      <c r="DR19" s="16">
        <v>1</v>
      </c>
      <c r="DS19" s="73">
        <f>PRODUCT(Таблица1[[#This Row],[РЕЙТИНГ НТЛ]:[РЕГ НТЛ]])</f>
        <v>2</v>
      </c>
      <c r="DT19" s="74">
        <f>SUM(Таблица1[[#This Row],[РЕЙТИНГ DPT]:[РЕЙТИНГ НТЛ]])</f>
        <v>2</v>
      </c>
    </row>
    <row r="20" spans="1:124" x14ac:dyDescent="0.25">
      <c r="A20" s="29">
        <v>137</v>
      </c>
      <c r="B20" s="30" t="s">
        <v>380</v>
      </c>
      <c r="C20" s="14" t="s">
        <v>102</v>
      </c>
      <c r="D20" s="30" t="s">
        <v>103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>
        <v>1</v>
      </c>
      <c r="DN20" s="30"/>
      <c r="DO20" s="30"/>
      <c r="DP20" s="55">
        <v>0</v>
      </c>
      <c r="DQ20" s="47">
        <v>3</v>
      </c>
      <c r="DR20" s="31">
        <v>1</v>
      </c>
      <c r="DS20" s="73">
        <f>PRODUCT(Таблица1[[#This Row],[РЕЙТИНГ НТЛ]:[РЕГ НТЛ]])</f>
        <v>3</v>
      </c>
      <c r="DT20" s="74">
        <f>SUM(Таблица1[[#This Row],[РЕЙТИНГ DPT]:[РЕЙТИНГ НТЛ]])</f>
        <v>3</v>
      </c>
    </row>
    <row r="21" spans="1:124" x14ac:dyDescent="0.25">
      <c r="A21" s="29">
        <v>151</v>
      </c>
      <c r="B21" s="30" t="s">
        <v>405</v>
      </c>
      <c r="C21" s="14" t="s">
        <v>102</v>
      </c>
      <c r="D21" s="30" t="s">
        <v>103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>
        <v>2</v>
      </c>
      <c r="DN21" s="30"/>
      <c r="DO21" s="30"/>
      <c r="DP21" s="55">
        <v>0</v>
      </c>
      <c r="DQ21" s="47">
        <v>2</v>
      </c>
      <c r="DR21" s="31">
        <v>1</v>
      </c>
      <c r="DS21" s="73">
        <f>PRODUCT(Таблица1[[#This Row],[РЕЙТИНГ НТЛ]:[РЕГ НТЛ]])</f>
        <v>2</v>
      </c>
      <c r="DT21" s="74">
        <f>SUM(Таблица1[[#This Row],[РЕЙТИНГ DPT]:[РЕЙТИНГ НТЛ]])</f>
        <v>2</v>
      </c>
    </row>
    <row r="22" spans="1:124" x14ac:dyDescent="0.25">
      <c r="A22" s="29">
        <v>127</v>
      </c>
      <c r="B22" s="30" t="s">
        <v>393</v>
      </c>
      <c r="C22" s="14" t="s">
        <v>102</v>
      </c>
      <c r="D22" s="30" t="s">
        <v>103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>
        <v>3</v>
      </c>
      <c r="DN22" s="30"/>
      <c r="DO22" s="30"/>
      <c r="DP22" s="55">
        <v>0</v>
      </c>
      <c r="DQ22" s="47">
        <v>2</v>
      </c>
      <c r="DR22" s="31">
        <v>1</v>
      </c>
      <c r="DS22" s="73">
        <f>PRODUCT(Таблица1[[#This Row],[РЕЙТИНГ НТЛ]:[РЕГ НТЛ]])</f>
        <v>2</v>
      </c>
      <c r="DT22" s="74">
        <f>SUM(Таблица1[[#This Row],[РЕЙТИНГ DPT]:[РЕЙТИНГ НТЛ]])</f>
        <v>2</v>
      </c>
    </row>
    <row r="23" spans="1:124" x14ac:dyDescent="0.25">
      <c r="A23" s="29">
        <v>133</v>
      </c>
      <c r="B23" s="30" t="s">
        <v>396</v>
      </c>
      <c r="C23" s="14" t="s">
        <v>102</v>
      </c>
      <c r="D23" s="30" t="s">
        <v>103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>
        <v>4</v>
      </c>
      <c r="DN23" s="30"/>
      <c r="DO23" s="30"/>
      <c r="DP23" s="55">
        <v>0</v>
      </c>
      <c r="DQ23" s="47">
        <v>1</v>
      </c>
      <c r="DR23" s="31">
        <v>1</v>
      </c>
      <c r="DS23" s="73">
        <f>PRODUCT(Таблица1[[#This Row],[РЕЙТИНГ НТЛ]:[РЕГ НТЛ]])</f>
        <v>1</v>
      </c>
      <c r="DT23" s="74">
        <f>SUM(Таблица1[[#This Row],[РЕЙТИНГ DPT]:[РЕЙТИНГ НТЛ]])</f>
        <v>1</v>
      </c>
    </row>
    <row r="24" spans="1:124" x14ac:dyDescent="0.25">
      <c r="A24" s="29">
        <v>135</v>
      </c>
      <c r="B24" s="30" t="s">
        <v>412</v>
      </c>
      <c r="C24" s="14" t="s">
        <v>104</v>
      </c>
      <c r="D24" s="30" t="s">
        <v>105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>
        <v>5</v>
      </c>
      <c r="DN24" s="30"/>
      <c r="DO24" s="30"/>
      <c r="DP24" s="55">
        <v>0</v>
      </c>
      <c r="DQ24" s="47">
        <v>1</v>
      </c>
      <c r="DR24" s="16">
        <v>1</v>
      </c>
      <c r="DS24" s="73">
        <f>PRODUCT(Таблица1[[#This Row],[РЕЙТИНГ НТЛ]:[РЕГ НТЛ]])</f>
        <v>1</v>
      </c>
      <c r="DT24" s="74">
        <f>SUM(Таблица1[[#This Row],[РЕЙТИНГ DPT]:[РЕЙТИНГ НТЛ]])</f>
        <v>1</v>
      </c>
    </row>
    <row r="25" spans="1:124" x14ac:dyDescent="0.25">
      <c r="A25" s="29">
        <v>163</v>
      </c>
      <c r="B25" s="30" t="s">
        <v>411</v>
      </c>
      <c r="C25" s="14" t="s">
        <v>127</v>
      </c>
      <c r="D25" s="30" t="s">
        <v>129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>
        <v>6</v>
      </c>
      <c r="DN25" s="30"/>
      <c r="DO25" s="30"/>
      <c r="DP25" s="55">
        <v>0</v>
      </c>
      <c r="DQ25" s="47">
        <v>1</v>
      </c>
      <c r="DR25" s="31">
        <v>1</v>
      </c>
      <c r="DS25" s="73">
        <f>PRODUCT(Таблица1[[#This Row],[РЕЙТИНГ НТЛ]:[РЕГ НТЛ]])</f>
        <v>1</v>
      </c>
      <c r="DT25" s="74">
        <f>SUM(Таблица1[[#This Row],[РЕЙТИНГ DPT]:[РЕЙТИНГ НТЛ]])</f>
        <v>1</v>
      </c>
    </row>
    <row r="26" spans="1:124" x14ac:dyDescent="0.25">
      <c r="A26" s="29">
        <v>146</v>
      </c>
      <c r="B26" s="30" t="s">
        <v>383</v>
      </c>
      <c r="C26" s="14" t="s">
        <v>102</v>
      </c>
      <c r="D26" s="30" t="s">
        <v>103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>
        <v>7</v>
      </c>
      <c r="DN26" s="30"/>
      <c r="DO26" s="30"/>
      <c r="DP26" s="55">
        <v>0</v>
      </c>
      <c r="DQ26" s="66">
        <v>0</v>
      </c>
      <c r="DR26" s="31">
        <v>1</v>
      </c>
      <c r="DS26" s="73">
        <f>PRODUCT(Таблица1[[#This Row],[РЕЙТИНГ НТЛ]:[РЕГ НТЛ]])</f>
        <v>0</v>
      </c>
      <c r="DT26" s="74">
        <f>SUM(Таблица1[[#This Row],[РЕЙТИНГ DPT]:[РЕЙТИНГ НТЛ]])</f>
        <v>0</v>
      </c>
    </row>
    <row r="27" spans="1:124" x14ac:dyDescent="0.25">
      <c r="A27" s="29">
        <v>132</v>
      </c>
      <c r="B27" s="30" t="s">
        <v>395</v>
      </c>
      <c r="C27" s="14" t="s">
        <v>102</v>
      </c>
      <c r="D27" s="30" t="s">
        <v>103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 t="s">
        <v>118</v>
      </c>
      <c r="DN27" s="30"/>
      <c r="DO27" s="30"/>
      <c r="DP27" s="55">
        <v>0</v>
      </c>
      <c r="DQ27" s="66">
        <v>0</v>
      </c>
      <c r="DR27" s="31">
        <v>1</v>
      </c>
      <c r="DS27" s="73">
        <f>PRODUCT(Таблица1[[#This Row],[РЕЙТИНГ НТЛ]:[РЕГ НТЛ]])</f>
        <v>0</v>
      </c>
      <c r="DT27" s="74">
        <f>SUM(Таблица1[[#This Row],[РЕЙТИНГ DPT]:[РЕЙТИНГ НТЛ]])</f>
        <v>0</v>
      </c>
    </row>
    <row r="28" spans="1:124" x14ac:dyDescent="0.25">
      <c r="A28" s="29">
        <v>152</v>
      </c>
      <c r="B28" s="30" t="s">
        <v>398</v>
      </c>
      <c r="C28" s="14" t="s">
        <v>104</v>
      </c>
      <c r="D28" s="30" t="s">
        <v>105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 t="s">
        <v>118</v>
      </c>
      <c r="DN28" s="30"/>
      <c r="DO28" s="30"/>
      <c r="DP28" s="55">
        <v>0</v>
      </c>
      <c r="DQ28" s="66">
        <v>0</v>
      </c>
      <c r="DR28" s="16">
        <v>1</v>
      </c>
      <c r="DS28" s="73">
        <f>PRODUCT(Таблица1[[#This Row],[РЕЙТИНГ НТЛ]:[РЕГ НТЛ]])</f>
        <v>0</v>
      </c>
      <c r="DT28" s="74">
        <f>SUM(Таблица1[[#This Row],[РЕЙТИНГ DPT]:[РЕЙТИНГ НТЛ]])</f>
        <v>0</v>
      </c>
    </row>
    <row r="29" spans="1:124" x14ac:dyDescent="0.25">
      <c r="A29" s="29">
        <v>140</v>
      </c>
      <c r="B29" s="30" t="s">
        <v>397</v>
      </c>
      <c r="C29" s="14" t="s">
        <v>102</v>
      </c>
      <c r="D29" s="30" t="s">
        <v>103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 t="s">
        <v>115</v>
      </c>
      <c r="DN29" s="30"/>
      <c r="DO29" s="30"/>
      <c r="DP29" s="55">
        <v>0</v>
      </c>
      <c r="DQ29" s="66">
        <v>0</v>
      </c>
      <c r="DR29" s="31">
        <v>1</v>
      </c>
      <c r="DS29" s="73">
        <f>PRODUCT(Таблица1[[#This Row],[РЕЙТИНГ НТЛ]:[РЕГ НТЛ]])</f>
        <v>0</v>
      </c>
      <c r="DT29" s="74">
        <f>SUM(Таблица1[[#This Row],[РЕЙТИНГ DPT]:[РЕЙТИНГ НТЛ]])</f>
        <v>0</v>
      </c>
    </row>
    <row r="30" spans="1:124" x14ac:dyDescent="0.25">
      <c r="A30" s="29">
        <v>159</v>
      </c>
      <c r="B30" s="30" t="s">
        <v>401</v>
      </c>
      <c r="C30" s="14" t="s">
        <v>111</v>
      </c>
      <c r="D30" s="30" t="s">
        <v>112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 t="s">
        <v>115</v>
      </c>
      <c r="DN30" s="30"/>
      <c r="DO30" s="30"/>
      <c r="DP30" s="55">
        <v>0</v>
      </c>
      <c r="DQ30" s="66">
        <v>0</v>
      </c>
      <c r="DR30" s="31">
        <v>1</v>
      </c>
      <c r="DS30" s="73">
        <f>PRODUCT(Таблица1[[#This Row],[РЕЙТИНГ НТЛ]:[РЕГ НТЛ]])</f>
        <v>0</v>
      </c>
      <c r="DT30" s="74">
        <f>SUM(Таблица1[[#This Row],[РЕЙТИНГ DPT]:[РЕЙТИНГ НТЛ]])</f>
        <v>0</v>
      </c>
    </row>
    <row r="31" spans="1:124" x14ac:dyDescent="0.25">
      <c r="A31" s="29">
        <v>253</v>
      </c>
      <c r="B31" s="30" t="s">
        <v>413</v>
      </c>
      <c r="C31" s="14" t="s">
        <v>104</v>
      </c>
      <c r="D31" s="30" t="s">
        <v>105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 t="s">
        <v>115</v>
      </c>
      <c r="DN31" s="30"/>
      <c r="DO31" s="30"/>
      <c r="DP31" s="55">
        <v>0</v>
      </c>
      <c r="DQ31" s="66">
        <v>0</v>
      </c>
      <c r="DR31" s="16">
        <v>1</v>
      </c>
      <c r="DS31" s="73">
        <f>PRODUCT(Таблица1[[#This Row],[РЕЙТИНГ НТЛ]:[РЕГ НТЛ]])</f>
        <v>0</v>
      </c>
      <c r="DT31" s="74">
        <f>SUM(Таблица1[[#This Row],[РЕЙТИНГ DPT]:[РЕЙТИНГ НТЛ]])</f>
        <v>0</v>
      </c>
    </row>
    <row r="32" spans="1:124" x14ac:dyDescent="0.25">
      <c r="A32" s="29">
        <v>155</v>
      </c>
      <c r="B32" s="30" t="s">
        <v>399</v>
      </c>
      <c r="C32" s="14" t="s">
        <v>127</v>
      </c>
      <c r="D32" s="30" t="s">
        <v>129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 t="s">
        <v>152</v>
      </c>
      <c r="DN32" s="30"/>
      <c r="DO32" s="30"/>
      <c r="DP32" s="55">
        <v>0</v>
      </c>
      <c r="DQ32" s="66">
        <v>0</v>
      </c>
      <c r="DR32" s="31">
        <v>0</v>
      </c>
      <c r="DS32" s="73">
        <f>PRODUCT(Таблица1[[#This Row],[РЕЙТИНГ НТЛ]:[РЕГ НТЛ]])</f>
        <v>0</v>
      </c>
      <c r="DT32" s="74">
        <f>SUM(Таблица1[[#This Row],[РЕЙТИНГ DPT]:[РЕЙТИНГ НТЛ]])</f>
        <v>0</v>
      </c>
    </row>
    <row r="33" spans="1:124" x14ac:dyDescent="0.25">
      <c r="A33" s="29">
        <v>143</v>
      </c>
      <c r="B33" s="30" t="s">
        <v>404</v>
      </c>
      <c r="C33" s="14" t="s">
        <v>111</v>
      </c>
      <c r="D33" s="30" t="s">
        <v>112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 t="s">
        <v>152</v>
      </c>
      <c r="DN33" s="30"/>
      <c r="DO33" s="30"/>
      <c r="DP33" s="55">
        <v>0</v>
      </c>
      <c r="DQ33" s="66">
        <v>0</v>
      </c>
      <c r="DR33" s="31">
        <v>1</v>
      </c>
      <c r="DS33" s="73">
        <f>PRODUCT(Таблица1[[#This Row],[РЕЙТИНГ НТЛ]:[РЕГ НТЛ]])</f>
        <v>0</v>
      </c>
      <c r="DT33" s="74">
        <f>SUM(Таблица1[[#This Row],[РЕЙТИНГ DPT]:[РЕЙТИНГ НТЛ]])</f>
        <v>0</v>
      </c>
    </row>
    <row r="34" spans="1:124" x14ac:dyDescent="0.25">
      <c r="A34" s="29">
        <v>147</v>
      </c>
      <c r="B34" s="14" t="s">
        <v>417</v>
      </c>
      <c r="C34" s="14" t="s">
        <v>102</v>
      </c>
      <c r="D34" s="30" t="s">
        <v>103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>
        <v>1</v>
      </c>
      <c r="DM34" s="30"/>
      <c r="DN34" s="30"/>
      <c r="DO34" s="30"/>
      <c r="DP34" s="55">
        <v>0</v>
      </c>
      <c r="DQ34" s="47">
        <v>6</v>
      </c>
      <c r="DR34" s="16">
        <v>1</v>
      </c>
      <c r="DS34" s="73">
        <f>PRODUCT(Таблица1[[#This Row],[РЕЙТИНГ НТЛ]:[РЕГ НТЛ]])</f>
        <v>6</v>
      </c>
      <c r="DT34" s="74">
        <f>SUM(Таблица1[[#This Row],[РЕЙТИНГ DPT]:[РЕЙТИНГ НТЛ]])</f>
        <v>6</v>
      </c>
    </row>
    <row r="35" spans="1:124" x14ac:dyDescent="0.25">
      <c r="A35" s="29">
        <v>142</v>
      </c>
      <c r="B35" s="14" t="s">
        <v>419</v>
      </c>
      <c r="C35" s="14" t="s">
        <v>102</v>
      </c>
      <c r="D35" s="30" t="s">
        <v>103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>
        <v>2</v>
      </c>
      <c r="DM35" s="30"/>
      <c r="DN35" s="30"/>
      <c r="DO35" s="30"/>
      <c r="DP35" s="55">
        <v>0</v>
      </c>
      <c r="DQ35" s="47">
        <v>4</v>
      </c>
      <c r="DR35" s="31">
        <v>1</v>
      </c>
      <c r="DS35" s="73">
        <f>PRODUCT(Таблица1[[#This Row],[РЕЙТИНГ НТЛ]:[РЕГ НТЛ]])</f>
        <v>4</v>
      </c>
      <c r="DT35" s="74">
        <f>SUM(Таблица1[[#This Row],[РЕЙТИНГ DPT]:[РЕЙТИНГ НТЛ]])</f>
        <v>4</v>
      </c>
    </row>
    <row r="36" spans="1:124" x14ac:dyDescent="0.25">
      <c r="A36" s="29">
        <v>166</v>
      </c>
      <c r="B36" s="14" t="s">
        <v>437</v>
      </c>
      <c r="C36" s="14" t="s">
        <v>190</v>
      </c>
      <c r="D36" s="30" t="s">
        <v>185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>
        <v>3</v>
      </c>
      <c r="DM36" s="30"/>
      <c r="DN36" s="30"/>
      <c r="DO36" s="30"/>
      <c r="DP36" s="55">
        <v>0</v>
      </c>
      <c r="DQ36" s="47">
        <v>4</v>
      </c>
      <c r="DR36" s="16">
        <v>0</v>
      </c>
      <c r="DS36" s="73">
        <f>PRODUCT(Таблица1[[#This Row],[РЕЙТИНГ НТЛ]:[РЕГ НТЛ]])</f>
        <v>0</v>
      </c>
      <c r="DT36" s="74">
        <f>SUM(Таблица1[[#This Row],[РЕЙТИНГ DPT]:[РЕЙТИНГ НТЛ]])</f>
        <v>4</v>
      </c>
    </row>
    <row r="37" spans="1:124" x14ac:dyDescent="0.25">
      <c r="A37" s="29">
        <v>262</v>
      </c>
      <c r="B37" s="30" t="s">
        <v>391</v>
      </c>
      <c r="C37" s="14" t="s">
        <v>104</v>
      </c>
      <c r="D37" s="30" t="s">
        <v>105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>
        <v>1</v>
      </c>
      <c r="DL37" s="30"/>
      <c r="DM37" s="30"/>
      <c r="DN37" s="30"/>
      <c r="DO37" s="30"/>
      <c r="DP37" s="55">
        <v>0</v>
      </c>
      <c r="DQ37" s="47">
        <v>3</v>
      </c>
      <c r="DR37" s="16">
        <v>1</v>
      </c>
      <c r="DS37" s="73">
        <f>PRODUCT(Таблица1[[#This Row],[РЕЙТИНГ НТЛ]:[РЕГ НТЛ]])</f>
        <v>3</v>
      </c>
      <c r="DT37" s="74">
        <f>SUM(Таблица1[[#This Row],[РЕЙТИНГ DPT]:[РЕЙТИНГ НТЛ]])</f>
        <v>3</v>
      </c>
    </row>
    <row r="38" spans="1:124" x14ac:dyDescent="0.25">
      <c r="A38" s="29">
        <v>129</v>
      </c>
      <c r="B38" s="30" t="s">
        <v>386</v>
      </c>
      <c r="C38" s="14" t="s">
        <v>102</v>
      </c>
      <c r="D38" s="30" t="s">
        <v>103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>
        <v>2</v>
      </c>
      <c r="DL38" s="30"/>
      <c r="DM38" s="30"/>
      <c r="DN38" s="30"/>
      <c r="DO38" s="30"/>
      <c r="DP38" s="55">
        <v>0</v>
      </c>
      <c r="DQ38" s="47">
        <v>2</v>
      </c>
      <c r="DR38" s="31">
        <v>1</v>
      </c>
      <c r="DS38" s="73">
        <f>PRODUCT(Таблица1[[#This Row],[РЕЙТИНГ НТЛ]:[РЕГ НТЛ]])</f>
        <v>2</v>
      </c>
      <c r="DT38" s="74">
        <f>SUM(Таблица1[[#This Row],[РЕЙТИНГ DPT]:[РЕЙТИНГ НТЛ]])</f>
        <v>2</v>
      </c>
    </row>
    <row r="39" spans="1:124" x14ac:dyDescent="0.25">
      <c r="A39" s="29">
        <v>164</v>
      </c>
      <c r="B39" s="30" t="s">
        <v>376</v>
      </c>
      <c r="C39" s="14" t="s">
        <v>102</v>
      </c>
      <c r="D39" s="30" t="s">
        <v>103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>
        <v>3</v>
      </c>
      <c r="DL39" s="30"/>
      <c r="DM39" s="30"/>
      <c r="DN39" s="30"/>
      <c r="DO39" s="30"/>
      <c r="DP39" s="55">
        <v>0</v>
      </c>
      <c r="DQ39" s="47">
        <v>2</v>
      </c>
      <c r="DR39" s="31">
        <v>1</v>
      </c>
      <c r="DS39" s="73">
        <f>PRODUCT(Таблица1[[#This Row],[РЕЙТИНГ НТЛ]:[РЕГ НТЛ]])</f>
        <v>2</v>
      </c>
      <c r="DT39" s="74">
        <f>SUM(Таблица1[[#This Row],[РЕЙТИНГ DPT]:[РЕЙТИНГ НТЛ]])</f>
        <v>2</v>
      </c>
    </row>
    <row r="40" spans="1:124" x14ac:dyDescent="0.25">
      <c r="A40" s="29">
        <v>154</v>
      </c>
      <c r="B40" s="30" t="s">
        <v>387</v>
      </c>
      <c r="C40" s="14" t="s">
        <v>102</v>
      </c>
      <c r="D40" s="30" t="s">
        <v>103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>
        <v>4</v>
      </c>
      <c r="DL40" s="30"/>
      <c r="DM40" s="30"/>
      <c r="DN40" s="30"/>
      <c r="DO40" s="30"/>
      <c r="DP40" s="55">
        <v>0</v>
      </c>
      <c r="DQ40" s="47">
        <v>1</v>
      </c>
      <c r="DR40" s="31">
        <v>1</v>
      </c>
      <c r="DS40" s="73">
        <f>PRODUCT(Таблица1[[#This Row],[РЕЙТИНГ НТЛ]:[РЕГ НТЛ]])</f>
        <v>1</v>
      </c>
      <c r="DT40" s="74">
        <f>SUM(Таблица1[[#This Row],[РЕЙТИНГ DPT]:[РЕЙТИНГ НТЛ]])</f>
        <v>1</v>
      </c>
    </row>
    <row r="41" spans="1:124" x14ac:dyDescent="0.25">
      <c r="A41" s="29">
        <v>165</v>
      </c>
      <c r="B41" s="30" t="s">
        <v>389</v>
      </c>
      <c r="C41" s="14" t="s">
        <v>102</v>
      </c>
      <c r="D41" s="30" t="s">
        <v>103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>
        <v>5</v>
      </c>
      <c r="DL41" s="30"/>
      <c r="DM41" s="30"/>
      <c r="DN41" s="30"/>
      <c r="DO41" s="30"/>
      <c r="DP41" s="55">
        <v>0</v>
      </c>
      <c r="DQ41" s="47">
        <v>1</v>
      </c>
      <c r="DR41" s="16">
        <v>1</v>
      </c>
      <c r="DS41" s="73">
        <f>PRODUCT(Таблица1[[#This Row],[РЕЙТИНГ НТЛ]:[РЕГ НТЛ]])</f>
        <v>1</v>
      </c>
      <c r="DT41" s="74">
        <f>SUM(Таблица1[[#This Row],[РЕЙТИНГ DPT]:[РЕЙТИНГ НТЛ]])</f>
        <v>1</v>
      </c>
    </row>
    <row r="42" spans="1:124" x14ac:dyDescent="0.25">
      <c r="A42" s="29">
        <v>139</v>
      </c>
      <c r="B42" s="30" t="s">
        <v>371</v>
      </c>
      <c r="C42" s="14" t="s">
        <v>106</v>
      </c>
      <c r="D42" s="30" t="s">
        <v>198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>
        <v>8</v>
      </c>
      <c r="DL42" s="30"/>
      <c r="DM42" s="30"/>
      <c r="DN42" s="30"/>
      <c r="DO42" s="30"/>
      <c r="DP42" s="55">
        <v>0</v>
      </c>
      <c r="DQ42" s="66">
        <v>0</v>
      </c>
      <c r="DR42" s="31">
        <v>0</v>
      </c>
      <c r="DS42" s="73">
        <f>PRODUCT(Таблица1[[#This Row],[РЕЙТИНГ НТЛ]:[РЕГ НТЛ]])</f>
        <v>0</v>
      </c>
      <c r="DT42" s="74">
        <f>SUM(Таблица1[[#This Row],[РЕЙТИНГ DPT]:[РЕЙТИНГ НТЛ]])</f>
        <v>0</v>
      </c>
    </row>
    <row r="43" spans="1:124" x14ac:dyDescent="0.25">
      <c r="A43" s="29">
        <v>130</v>
      </c>
      <c r="B43" s="30" t="s">
        <v>390</v>
      </c>
      <c r="C43" s="14" t="s">
        <v>102</v>
      </c>
      <c r="D43" s="30" t="s">
        <v>103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>
        <v>9</v>
      </c>
      <c r="DL43" s="30"/>
      <c r="DM43" s="30"/>
      <c r="DN43" s="30"/>
      <c r="DO43" s="30"/>
      <c r="DP43" s="55">
        <v>0</v>
      </c>
      <c r="DQ43" s="66">
        <v>0</v>
      </c>
      <c r="DR43" s="31">
        <v>1</v>
      </c>
      <c r="DS43" s="73">
        <f>PRODUCT(Таблица1[[#This Row],[РЕЙТИНГ НТЛ]:[РЕГ НТЛ]])</f>
        <v>0</v>
      </c>
      <c r="DT43" s="74">
        <f>SUM(Таблица1[[#This Row],[РЕЙТИНГ DPT]:[РЕЙТИНГ НТЛ]])</f>
        <v>0</v>
      </c>
    </row>
    <row r="44" spans="1:124" x14ac:dyDescent="0.25">
      <c r="A44" s="29">
        <v>142</v>
      </c>
      <c r="B44" s="30" t="s">
        <v>377</v>
      </c>
      <c r="C44" s="14" t="s">
        <v>102</v>
      </c>
      <c r="D44" s="30" t="s">
        <v>103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 t="s">
        <v>218</v>
      </c>
      <c r="DL44" s="30"/>
      <c r="DM44" s="30"/>
      <c r="DN44" s="30"/>
      <c r="DO44" s="30"/>
      <c r="DP44" s="55">
        <v>0</v>
      </c>
      <c r="DQ44" s="47">
        <v>1</v>
      </c>
      <c r="DR44" s="31">
        <v>1</v>
      </c>
      <c r="DS44" s="73">
        <f>PRODUCT(Таблица1[[#This Row],[РЕЙТИНГ НТЛ]:[РЕГ НТЛ]])</f>
        <v>1</v>
      </c>
      <c r="DT44" s="74">
        <f>SUM(Таблица1[[#This Row],[РЕЙТИНГ DPT]:[РЕЙТИНГ НТЛ]])</f>
        <v>1</v>
      </c>
    </row>
    <row r="45" spans="1:124" x14ac:dyDescent="0.25">
      <c r="A45" s="29">
        <v>145</v>
      </c>
      <c r="B45" s="30" t="s">
        <v>375</v>
      </c>
      <c r="C45" s="14" t="s">
        <v>106</v>
      </c>
      <c r="D45" s="30" t="s">
        <v>198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 t="s">
        <v>218</v>
      </c>
      <c r="DL45" s="30"/>
      <c r="DM45" s="30"/>
      <c r="DN45" s="30"/>
      <c r="DO45" s="30"/>
      <c r="DP45" s="55">
        <v>0</v>
      </c>
      <c r="DQ45" s="47">
        <v>1</v>
      </c>
      <c r="DR45" s="16">
        <v>1</v>
      </c>
      <c r="DS45" s="73">
        <f>PRODUCT(Таблица1[[#This Row],[РЕЙТИНГ НТЛ]:[РЕГ НТЛ]])</f>
        <v>1</v>
      </c>
      <c r="DT45" s="74">
        <f>SUM(Таблица1[[#This Row],[РЕЙТИНГ DPT]:[РЕЙТИНГ НТЛ]])</f>
        <v>1</v>
      </c>
    </row>
    <row r="46" spans="1:124" x14ac:dyDescent="0.25">
      <c r="A46" s="29">
        <v>142</v>
      </c>
      <c r="B46" s="14" t="s">
        <v>419</v>
      </c>
      <c r="C46" s="14" t="s">
        <v>102</v>
      </c>
      <c r="D46" s="30" t="s">
        <v>103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>
        <v>1</v>
      </c>
      <c r="DK46" s="30"/>
      <c r="DL46" s="30"/>
      <c r="DM46" s="30"/>
      <c r="DN46" s="30"/>
      <c r="DO46" s="30"/>
      <c r="DP46" s="55">
        <v>0</v>
      </c>
      <c r="DQ46" s="47">
        <v>6</v>
      </c>
      <c r="DR46" s="31">
        <v>1</v>
      </c>
      <c r="DS46" s="73">
        <f>PRODUCT(Таблица1[[#This Row],[РЕЙТИНГ НТЛ]:[РЕГ НТЛ]])</f>
        <v>6</v>
      </c>
      <c r="DT46" s="74">
        <f>SUM(Таблица1[[#This Row],[РЕЙТИНГ DPT]:[РЕЙТИНГ НТЛ]])</f>
        <v>6</v>
      </c>
    </row>
    <row r="47" spans="1:124" x14ac:dyDescent="0.25">
      <c r="A47" s="29">
        <v>161</v>
      </c>
      <c r="B47" s="14" t="s">
        <v>424</v>
      </c>
      <c r="C47" s="14" t="s">
        <v>102</v>
      </c>
      <c r="D47" s="30" t="s">
        <v>103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>
        <v>2</v>
      </c>
      <c r="DK47" s="30"/>
      <c r="DL47" s="30"/>
      <c r="DM47" s="30"/>
      <c r="DN47" s="30"/>
      <c r="DO47" s="30"/>
      <c r="DP47" s="55">
        <v>0</v>
      </c>
      <c r="DQ47" s="47">
        <v>4</v>
      </c>
      <c r="DR47" s="31">
        <v>1</v>
      </c>
      <c r="DS47" s="73">
        <f>PRODUCT(Таблица1[[#This Row],[РЕЙТИНГ НТЛ]:[РЕГ НТЛ]])</f>
        <v>4</v>
      </c>
      <c r="DT47" s="74">
        <f>SUM(Таблица1[[#This Row],[РЕЙТИНГ DPT]:[РЕЙТИНГ НТЛ]])</f>
        <v>4</v>
      </c>
    </row>
    <row r="48" spans="1:124" x14ac:dyDescent="0.25">
      <c r="A48" s="29">
        <v>45</v>
      </c>
      <c r="B48" s="14" t="s">
        <v>430</v>
      </c>
      <c r="C48" s="14" t="s">
        <v>104</v>
      </c>
      <c r="D48" s="30" t="s">
        <v>105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>
        <v>3</v>
      </c>
      <c r="DK48" s="30"/>
      <c r="DL48" s="30"/>
      <c r="DM48" s="30"/>
      <c r="DN48" s="30"/>
      <c r="DO48" s="30"/>
      <c r="DP48" s="55">
        <v>0</v>
      </c>
      <c r="DQ48" s="47">
        <v>4</v>
      </c>
      <c r="DR48" s="16">
        <v>1</v>
      </c>
      <c r="DS48" s="73">
        <f>PRODUCT(Таблица1[[#This Row],[РЕЙТИНГ НТЛ]:[РЕГ НТЛ]])</f>
        <v>4</v>
      </c>
      <c r="DT48" s="74">
        <f>SUM(Таблица1[[#This Row],[РЕЙТИНГ DPT]:[РЕЙТИНГ НТЛ]])</f>
        <v>4</v>
      </c>
    </row>
    <row r="49" spans="1:124" x14ac:dyDescent="0.25">
      <c r="A49" s="29">
        <v>164</v>
      </c>
      <c r="B49" s="30" t="s">
        <v>376</v>
      </c>
      <c r="C49" s="14" t="s">
        <v>102</v>
      </c>
      <c r="D49" s="30" t="s">
        <v>103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>
        <v>1</v>
      </c>
      <c r="DJ49" s="30"/>
      <c r="DK49" s="30"/>
      <c r="DL49" s="30"/>
      <c r="DM49" s="30"/>
      <c r="DN49" s="30"/>
      <c r="DO49" s="30"/>
      <c r="DP49" s="55">
        <v>0</v>
      </c>
      <c r="DQ49" s="47">
        <v>3</v>
      </c>
      <c r="DR49" s="31">
        <v>1</v>
      </c>
      <c r="DS49" s="73">
        <f>PRODUCT(Таблица1[[#This Row],[РЕЙТИНГ НТЛ]:[РЕГ НТЛ]])</f>
        <v>3</v>
      </c>
      <c r="DT49" s="74">
        <f>SUM(Таблица1[[#This Row],[РЕЙТИНГ DPT]:[РЕЙТИНГ НТЛ]])</f>
        <v>3</v>
      </c>
    </row>
    <row r="50" spans="1:124" x14ac:dyDescent="0.25">
      <c r="A50" s="29">
        <v>145</v>
      </c>
      <c r="B50" s="30" t="s">
        <v>375</v>
      </c>
      <c r="C50" s="14" t="s">
        <v>106</v>
      </c>
      <c r="D50" s="30" t="s">
        <v>198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>
        <v>2</v>
      </c>
      <c r="DJ50" s="30"/>
      <c r="DK50" s="30"/>
      <c r="DL50" s="30"/>
      <c r="DM50" s="30"/>
      <c r="DN50" s="30"/>
      <c r="DO50" s="30"/>
      <c r="DP50" s="55">
        <v>0</v>
      </c>
      <c r="DQ50" s="47">
        <v>2</v>
      </c>
      <c r="DR50" s="16">
        <v>1</v>
      </c>
      <c r="DS50" s="73">
        <f>PRODUCT(Таблица1[[#This Row],[РЕЙТИНГ НТЛ]:[РЕГ НТЛ]])</f>
        <v>2</v>
      </c>
      <c r="DT50" s="74">
        <f>SUM(Таблица1[[#This Row],[РЕЙТИНГ DPT]:[РЕЙТИНГ НТЛ]])</f>
        <v>2</v>
      </c>
    </row>
    <row r="51" spans="1:124" x14ac:dyDescent="0.25">
      <c r="A51" s="29">
        <v>148</v>
      </c>
      <c r="B51" s="30" t="s">
        <v>374</v>
      </c>
      <c r="C51" s="14" t="s">
        <v>102</v>
      </c>
      <c r="D51" s="30" t="s">
        <v>103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>
        <v>3</v>
      </c>
      <c r="DJ51" s="30"/>
      <c r="DK51" s="30"/>
      <c r="DL51" s="30"/>
      <c r="DM51" s="30"/>
      <c r="DN51" s="30"/>
      <c r="DO51" s="30"/>
      <c r="DP51" s="55">
        <v>0</v>
      </c>
      <c r="DQ51" s="47">
        <v>2</v>
      </c>
      <c r="DR51" s="16">
        <v>1</v>
      </c>
      <c r="DS51" s="73">
        <f>PRODUCT(Таблица1[[#This Row],[РЕЙТИНГ НТЛ]:[РЕГ НТЛ]])</f>
        <v>2</v>
      </c>
      <c r="DT51" s="74">
        <f>SUM(Таблица1[[#This Row],[РЕЙТИНГ DPT]:[РЕЙТИНГ НТЛ]])</f>
        <v>2</v>
      </c>
    </row>
    <row r="52" spans="1:124" x14ac:dyDescent="0.25">
      <c r="A52" s="29">
        <v>149</v>
      </c>
      <c r="B52" s="30" t="s">
        <v>379</v>
      </c>
      <c r="C52" s="14" t="s">
        <v>102</v>
      </c>
      <c r="D52" s="30" t="s">
        <v>103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>
        <v>4</v>
      </c>
      <c r="DJ52" s="30"/>
      <c r="DK52" s="30"/>
      <c r="DL52" s="30"/>
      <c r="DM52" s="30"/>
      <c r="DN52" s="30"/>
      <c r="DO52" s="30"/>
      <c r="DP52" s="55">
        <v>0</v>
      </c>
      <c r="DQ52" s="47">
        <v>1</v>
      </c>
      <c r="DR52" s="31">
        <v>1</v>
      </c>
      <c r="DS52" s="73">
        <f>PRODUCT(Таблица1[[#This Row],[РЕЙТИНГ НТЛ]:[РЕГ НТЛ]])</f>
        <v>1</v>
      </c>
      <c r="DT52" s="74">
        <f>SUM(Таблица1[[#This Row],[РЕЙТИНГ DPT]:[РЕЙТИНГ НТЛ]])</f>
        <v>1</v>
      </c>
    </row>
    <row r="53" spans="1:124" x14ac:dyDescent="0.25">
      <c r="A53" s="29">
        <v>157</v>
      </c>
      <c r="B53" s="30" t="s">
        <v>378</v>
      </c>
      <c r="C53" s="14" t="s">
        <v>102</v>
      </c>
      <c r="D53" s="30" t="s">
        <v>103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>
        <v>5</v>
      </c>
      <c r="DJ53" s="30"/>
      <c r="DK53" s="30"/>
      <c r="DL53" s="30"/>
      <c r="DM53" s="30"/>
      <c r="DN53" s="30"/>
      <c r="DO53" s="30"/>
      <c r="DP53" s="55">
        <v>0</v>
      </c>
      <c r="DQ53" s="47">
        <v>1</v>
      </c>
      <c r="DR53" s="31">
        <v>1</v>
      </c>
      <c r="DS53" s="73">
        <f>PRODUCT(Таблица1[[#This Row],[РЕЙТИНГ НТЛ]:[РЕГ НТЛ]])</f>
        <v>1</v>
      </c>
      <c r="DT53" s="74">
        <f>SUM(Таблица1[[#This Row],[РЕЙТИНГ DPT]:[РЕЙТИНГ НТЛ]])</f>
        <v>1</v>
      </c>
    </row>
    <row r="54" spans="1:124" x14ac:dyDescent="0.25">
      <c r="A54" s="29">
        <v>163</v>
      </c>
      <c r="B54" s="30" t="s">
        <v>411</v>
      </c>
      <c r="C54" s="14" t="s">
        <v>127</v>
      </c>
      <c r="D54" s="30" t="s">
        <v>129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>
        <v>6</v>
      </c>
      <c r="DJ54" s="30"/>
      <c r="DK54" s="30"/>
      <c r="DL54" s="30"/>
      <c r="DM54" s="30"/>
      <c r="DN54" s="30"/>
      <c r="DO54" s="30"/>
      <c r="DP54" s="55">
        <v>0</v>
      </c>
      <c r="DQ54" s="47">
        <v>1</v>
      </c>
      <c r="DR54" s="31">
        <v>1</v>
      </c>
      <c r="DS54" s="73">
        <f>PRODUCT(Таблица1[[#This Row],[РЕЙТИНГ НТЛ]:[РЕГ НТЛ]])</f>
        <v>1</v>
      </c>
      <c r="DT54" s="74">
        <f>SUM(Таблица1[[#This Row],[РЕЙТИНГ DPT]:[РЕЙТИНГ НТЛ]])</f>
        <v>1</v>
      </c>
    </row>
    <row r="55" spans="1:124" x14ac:dyDescent="0.25">
      <c r="A55" s="29">
        <v>150</v>
      </c>
      <c r="B55" s="30" t="s">
        <v>409</v>
      </c>
      <c r="C55" s="14" t="s">
        <v>106</v>
      </c>
      <c r="D55" s="30" t="s">
        <v>107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>
        <v>7</v>
      </c>
      <c r="DJ55" s="30"/>
      <c r="DK55" s="30"/>
      <c r="DL55" s="30"/>
      <c r="DM55" s="30"/>
      <c r="DN55" s="30"/>
      <c r="DO55" s="30"/>
      <c r="DP55" s="55">
        <v>0</v>
      </c>
      <c r="DQ55" s="66">
        <v>0</v>
      </c>
      <c r="DR55" s="16">
        <v>1</v>
      </c>
      <c r="DS55" s="73">
        <f>PRODUCT(Таблица1[[#This Row],[РЕЙТИНГ НТЛ]:[РЕГ НТЛ]])</f>
        <v>0</v>
      </c>
      <c r="DT55" s="74">
        <f>SUM(Таблица1[[#This Row],[РЕЙТИНГ DPT]:[РЕЙТИНГ НТЛ]])</f>
        <v>0</v>
      </c>
    </row>
    <row r="56" spans="1:124" x14ac:dyDescent="0.25">
      <c r="A56" s="29">
        <v>137</v>
      </c>
      <c r="B56" s="30" t="s">
        <v>380</v>
      </c>
      <c r="C56" s="14" t="s">
        <v>102</v>
      </c>
      <c r="D56" s="30" t="s">
        <v>103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>
        <v>8</v>
      </c>
      <c r="DJ56" s="30"/>
      <c r="DK56" s="30"/>
      <c r="DL56" s="30"/>
      <c r="DM56" s="30"/>
      <c r="DN56" s="30"/>
      <c r="DO56" s="30"/>
      <c r="DP56" s="55">
        <v>0</v>
      </c>
      <c r="DQ56" s="66">
        <v>0</v>
      </c>
      <c r="DR56" s="31">
        <v>1</v>
      </c>
      <c r="DS56" s="73">
        <f>PRODUCT(Таблица1[[#This Row],[РЕЙТИНГ НТЛ]:[РЕГ НТЛ]])</f>
        <v>0</v>
      </c>
      <c r="DT56" s="74">
        <f>SUM(Таблица1[[#This Row],[РЕЙТИНГ DPT]:[РЕЙТИНГ НТЛ]])</f>
        <v>0</v>
      </c>
    </row>
    <row r="57" spans="1:124" x14ac:dyDescent="0.25">
      <c r="A57" s="29">
        <v>147</v>
      </c>
      <c r="B57" s="14" t="s">
        <v>417</v>
      </c>
      <c r="C57" s="14" t="s">
        <v>102</v>
      </c>
      <c r="D57" s="30" t="s">
        <v>103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>
        <v>1</v>
      </c>
      <c r="DI57" s="30"/>
      <c r="DJ57" s="30"/>
      <c r="DK57" s="30"/>
      <c r="DL57" s="30"/>
      <c r="DM57" s="30"/>
      <c r="DN57" s="30"/>
      <c r="DO57" s="30"/>
      <c r="DP57" s="55">
        <v>0</v>
      </c>
      <c r="DQ57" s="47">
        <v>6</v>
      </c>
      <c r="DR57" s="16">
        <v>1</v>
      </c>
      <c r="DS57" s="73">
        <f>PRODUCT(Таблица1[[#This Row],[РЕЙТИНГ НТЛ]:[РЕГ НТЛ]])</f>
        <v>6</v>
      </c>
      <c r="DT57" s="74">
        <f>SUM(Таблица1[[#This Row],[РЕЙТИНГ DPT]:[РЕЙТИНГ НТЛ]])</f>
        <v>6</v>
      </c>
    </row>
    <row r="58" spans="1:124" x14ac:dyDescent="0.25">
      <c r="A58" s="29">
        <v>166</v>
      </c>
      <c r="B58" s="14" t="s">
        <v>437</v>
      </c>
      <c r="C58" s="14" t="s">
        <v>190</v>
      </c>
      <c r="D58" s="30" t="s">
        <v>185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>
        <v>2</v>
      </c>
      <c r="DI58" s="30"/>
      <c r="DJ58" s="30"/>
      <c r="DK58" s="30"/>
      <c r="DL58" s="30"/>
      <c r="DM58" s="30"/>
      <c r="DN58" s="30"/>
      <c r="DO58" s="30"/>
      <c r="DP58" s="55">
        <v>0</v>
      </c>
      <c r="DQ58" s="47">
        <v>4</v>
      </c>
      <c r="DR58" s="16">
        <v>0</v>
      </c>
      <c r="DS58" s="73">
        <f>PRODUCT(Таблица1[[#This Row],[РЕЙТИНГ НТЛ]:[РЕГ НТЛ]])</f>
        <v>0</v>
      </c>
      <c r="DT58" s="74">
        <f>SUM(Таблица1[[#This Row],[РЕЙТИНГ DPT]:[РЕЙТИНГ НТЛ]])</f>
        <v>4</v>
      </c>
    </row>
    <row r="59" spans="1:124" x14ac:dyDescent="0.25">
      <c r="A59" s="29">
        <v>129</v>
      </c>
      <c r="B59" s="30" t="s">
        <v>386</v>
      </c>
      <c r="C59" s="14" t="s">
        <v>102</v>
      </c>
      <c r="D59" s="30" t="s">
        <v>103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>
        <v>1</v>
      </c>
      <c r="DH59" s="30"/>
      <c r="DI59" s="30"/>
      <c r="DJ59" s="30"/>
      <c r="DK59" s="30"/>
      <c r="DL59" s="30"/>
      <c r="DM59" s="30"/>
      <c r="DN59" s="30"/>
      <c r="DO59" s="30"/>
      <c r="DP59" s="55">
        <v>0</v>
      </c>
      <c r="DQ59" s="47">
        <v>3</v>
      </c>
      <c r="DR59" s="31">
        <v>1</v>
      </c>
      <c r="DS59" s="73">
        <f>PRODUCT(Таблица1[[#This Row],[РЕЙТИНГ НТЛ]:[РЕГ НТЛ]])</f>
        <v>3</v>
      </c>
      <c r="DT59" s="74">
        <f>SUM(Таблица1[[#This Row],[РЕЙТИНГ DPT]:[РЕЙТИНГ НТЛ]])</f>
        <v>3</v>
      </c>
    </row>
    <row r="60" spans="1:124" x14ac:dyDescent="0.25">
      <c r="A60" s="29">
        <v>136</v>
      </c>
      <c r="B60" s="30" t="s">
        <v>370</v>
      </c>
      <c r="C60" s="14" t="s">
        <v>104</v>
      </c>
      <c r="D60" s="30" t="s">
        <v>105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>
        <v>2</v>
      </c>
      <c r="DH60" s="30"/>
      <c r="DI60" s="30"/>
      <c r="DJ60" s="30"/>
      <c r="DK60" s="30"/>
      <c r="DL60" s="30"/>
      <c r="DM60" s="30"/>
      <c r="DN60" s="30"/>
      <c r="DO60" s="30"/>
      <c r="DP60" s="55">
        <v>0</v>
      </c>
      <c r="DQ60" s="47">
        <v>2</v>
      </c>
      <c r="DR60" s="16">
        <v>1</v>
      </c>
      <c r="DS60" s="73">
        <f>PRODUCT(Таблица1[[#This Row],[РЕЙТИНГ НТЛ]:[РЕГ НТЛ]])</f>
        <v>2</v>
      </c>
      <c r="DT60" s="74">
        <f>SUM(Таблица1[[#This Row],[РЕЙТИНГ DPT]:[РЕЙТИНГ НТЛ]])</f>
        <v>2</v>
      </c>
    </row>
    <row r="61" spans="1:124" x14ac:dyDescent="0.25">
      <c r="A61" s="29">
        <v>154</v>
      </c>
      <c r="B61" s="30" t="s">
        <v>387</v>
      </c>
      <c r="C61" s="14" t="s">
        <v>102</v>
      </c>
      <c r="D61" s="30" t="s">
        <v>103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>
        <v>3</v>
      </c>
      <c r="DH61" s="30"/>
      <c r="DI61" s="30"/>
      <c r="DJ61" s="30"/>
      <c r="DK61" s="30"/>
      <c r="DL61" s="30"/>
      <c r="DM61" s="30"/>
      <c r="DN61" s="30"/>
      <c r="DO61" s="30"/>
      <c r="DP61" s="55">
        <v>0</v>
      </c>
      <c r="DQ61" s="47">
        <v>2</v>
      </c>
      <c r="DR61" s="31">
        <v>1</v>
      </c>
      <c r="DS61" s="73">
        <f>PRODUCT(Таблица1[[#This Row],[РЕЙТИНГ НТЛ]:[РЕГ НТЛ]])</f>
        <v>2</v>
      </c>
      <c r="DT61" s="74">
        <f>SUM(Таблица1[[#This Row],[РЕЙТИНГ DPT]:[РЕЙТИНГ НТЛ]])</f>
        <v>2</v>
      </c>
    </row>
    <row r="62" spans="1:124" x14ac:dyDescent="0.25">
      <c r="A62" s="29">
        <v>153</v>
      </c>
      <c r="B62" s="30" t="s">
        <v>388</v>
      </c>
      <c r="C62" s="14" t="s">
        <v>102</v>
      </c>
      <c r="D62" s="30" t="s">
        <v>202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>
        <v>4</v>
      </c>
      <c r="DH62" s="30"/>
      <c r="DI62" s="30"/>
      <c r="DJ62" s="30"/>
      <c r="DK62" s="30"/>
      <c r="DL62" s="30"/>
      <c r="DM62" s="30"/>
      <c r="DN62" s="30"/>
      <c r="DO62" s="30"/>
      <c r="DP62" s="55">
        <v>0</v>
      </c>
      <c r="DQ62" s="47">
        <v>1</v>
      </c>
      <c r="DR62" s="31">
        <v>1</v>
      </c>
      <c r="DS62" s="73">
        <f>PRODUCT(Таблица1[[#This Row],[РЕЙТИНГ НТЛ]:[РЕГ НТЛ]])</f>
        <v>1</v>
      </c>
      <c r="DT62" s="74">
        <f>SUM(Таблица1[[#This Row],[РЕЙТИНГ DPT]:[РЕЙТИНГ НТЛ]])</f>
        <v>1</v>
      </c>
    </row>
    <row r="63" spans="1:124" x14ac:dyDescent="0.25">
      <c r="A63" s="29">
        <v>165</v>
      </c>
      <c r="B63" s="30" t="s">
        <v>389</v>
      </c>
      <c r="C63" s="14" t="s">
        <v>102</v>
      </c>
      <c r="D63" s="30" t="s">
        <v>103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>
        <v>5</v>
      </c>
      <c r="DH63" s="30"/>
      <c r="DI63" s="30"/>
      <c r="DJ63" s="30"/>
      <c r="DK63" s="30"/>
      <c r="DL63" s="30"/>
      <c r="DM63" s="30"/>
      <c r="DN63" s="30"/>
      <c r="DO63" s="30"/>
      <c r="DP63" s="55">
        <v>0</v>
      </c>
      <c r="DQ63" s="47">
        <v>1</v>
      </c>
      <c r="DR63" s="16">
        <v>1</v>
      </c>
      <c r="DS63" s="73">
        <f>PRODUCT(Таблица1[[#This Row],[РЕЙТИНГ НТЛ]:[РЕГ НТЛ]])</f>
        <v>1</v>
      </c>
      <c r="DT63" s="74">
        <f>SUM(Таблица1[[#This Row],[РЕЙТИНГ DPT]:[РЕЙТИНГ НТЛ]])</f>
        <v>1</v>
      </c>
    </row>
    <row r="64" spans="1:124" x14ac:dyDescent="0.25">
      <c r="A64" s="29">
        <v>157</v>
      </c>
      <c r="B64" s="30" t="s">
        <v>378</v>
      </c>
      <c r="C64" s="14" t="s">
        <v>102</v>
      </c>
      <c r="D64" s="30" t="s">
        <v>103</v>
      </c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>
        <v>6</v>
      </c>
      <c r="DH64" s="30"/>
      <c r="DI64" s="30"/>
      <c r="DJ64" s="30"/>
      <c r="DK64" s="30"/>
      <c r="DL64" s="30"/>
      <c r="DM64" s="30"/>
      <c r="DN64" s="30"/>
      <c r="DO64" s="30"/>
      <c r="DP64" s="55">
        <v>0</v>
      </c>
      <c r="DQ64" s="47">
        <v>1</v>
      </c>
      <c r="DR64" s="31">
        <v>1</v>
      </c>
      <c r="DS64" s="73">
        <f>PRODUCT(Таблица1[[#This Row],[РЕЙТИНГ НТЛ]:[РЕГ НТЛ]])</f>
        <v>1</v>
      </c>
      <c r="DT64" s="74">
        <f>SUM(Таблица1[[#This Row],[РЕЙТИНГ DPT]:[РЕЙТИНГ НТЛ]])</f>
        <v>1</v>
      </c>
    </row>
    <row r="65" spans="1:124" x14ac:dyDescent="0.25">
      <c r="A65" s="29">
        <v>130</v>
      </c>
      <c r="B65" s="30" t="s">
        <v>390</v>
      </c>
      <c r="C65" s="14" t="s">
        <v>102</v>
      </c>
      <c r="D65" s="30" t="s">
        <v>103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>
        <v>7</v>
      </c>
      <c r="DH65" s="30"/>
      <c r="DI65" s="30"/>
      <c r="DJ65" s="30"/>
      <c r="DK65" s="30"/>
      <c r="DL65" s="30"/>
      <c r="DM65" s="30"/>
      <c r="DN65" s="30"/>
      <c r="DO65" s="30"/>
      <c r="DP65" s="55">
        <v>0</v>
      </c>
      <c r="DQ65" s="66">
        <v>0</v>
      </c>
      <c r="DR65" s="31">
        <v>1</v>
      </c>
      <c r="DS65" s="73">
        <f>PRODUCT(Таблица1[[#This Row],[РЕЙТИНГ НТЛ]:[РЕГ НТЛ]])</f>
        <v>0</v>
      </c>
      <c r="DT65" s="74">
        <f>SUM(Таблица1[[#This Row],[РЕЙТИНГ DPT]:[РЕЙТИНГ НТЛ]])</f>
        <v>0</v>
      </c>
    </row>
    <row r="66" spans="1:124" x14ac:dyDescent="0.25">
      <c r="A66" s="29">
        <v>167</v>
      </c>
      <c r="B66" s="30" t="s">
        <v>410</v>
      </c>
      <c r="C66" s="14" t="s">
        <v>116</v>
      </c>
      <c r="D66" s="30" t="s">
        <v>210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 t="s">
        <v>152</v>
      </c>
      <c r="DH66" s="30"/>
      <c r="DI66" s="30"/>
      <c r="DJ66" s="30"/>
      <c r="DK66" s="30"/>
      <c r="DL66" s="30"/>
      <c r="DM66" s="30"/>
      <c r="DN66" s="30"/>
      <c r="DO66" s="30"/>
      <c r="DP66" s="55">
        <v>0</v>
      </c>
      <c r="DQ66" s="66">
        <v>0</v>
      </c>
      <c r="DR66" s="16">
        <v>0</v>
      </c>
      <c r="DS66" s="73">
        <f>PRODUCT(Таблица1[[#This Row],[РЕЙТИНГ НТЛ]:[РЕГ НТЛ]])</f>
        <v>0</v>
      </c>
      <c r="DT66" s="74">
        <f>SUM(Таблица1[[#This Row],[РЕЙТИНГ DPT]:[РЕЙТИНГ НТЛ]])</f>
        <v>0</v>
      </c>
    </row>
    <row r="67" spans="1:124" x14ac:dyDescent="0.25">
      <c r="A67" s="29">
        <v>150</v>
      </c>
      <c r="B67" s="30" t="s">
        <v>409</v>
      </c>
      <c r="C67" s="14" t="s">
        <v>106</v>
      </c>
      <c r="D67" s="30" t="s">
        <v>107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 t="s">
        <v>152</v>
      </c>
      <c r="DH67" s="30"/>
      <c r="DI67" s="30"/>
      <c r="DJ67" s="30"/>
      <c r="DK67" s="30"/>
      <c r="DL67" s="30"/>
      <c r="DM67" s="30"/>
      <c r="DN67" s="30"/>
      <c r="DO67" s="30"/>
      <c r="DP67" s="55">
        <v>0</v>
      </c>
      <c r="DQ67" s="66">
        <v>0</v>
      </c>
      <c r="DR67" s="16">
        <v>1</v>
      </c>
      <c r="DS67" s="73">
        <f>PRODUCT(Таблица1[[#This Row],[РЕЙТИНГ НТЛ]:[РЕГ НТЛ]])</f>
        <v>0</v>
      </c>
      <c r="DT67" s="74">
        <f>SUM(Таблица1[[#This Row],[РЕЙТИНГ DPT]:[РЕЙТИНГ НТЛ]])</f>
        <v>0</v>
      </c>
    </row>
    <row r="68" spans="1:124" x14ac:dyDescent="0.25">
      <c r="A68" s="29">
        <v>142</v>
      </c>
      <c r="B68" s="14" t="s">
        <v>419</v>
      </c>
      <c r="C68" s="14" t="s">
        <v>102</v>
      </c>
      <c r="D68" s="30" t="s">
        <v>103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>
        <v>1</v>
      </c>
      <c r="DG68" s="30"/>
      <c r="DH68" s="30"/>
      <c r="DI68" s="30"/>
      <c r="DJ68" s="30"/>
      <c r="DK68" s="30"/>
      <c r="DL68" s="30"/>
      <c r="DM68" s="30"/>
      <c r="DN68" s="30"/>
      <c r="DO68" s="30"/>
      <c r="DP68" s="55">
        <v>0</v>
      </c>
      <c r="DQ68" s="47">
        <v>6</v>
      </c>
      <c r="DR68" s="31">
        <v>1</v>
      </c>
      <c r="DS68" s="73">
        <f>PRODUCT(Таблица1[[#This Row],[РЕЙТИНГ НТЛ]:[РЕГ НТЛ]])</f>
        <v>6</v>
      </c>
      <c r="DT68" s="74">
        <f>SUM(Таблица1[[#This Row],[РЕЙТИНГ DPT]:[РЕЙТИНГ НТЛ]])</f>
        <v>6</v>
      </c>
    </row>
    <row r="69" spans="1:124" x14ac:dyDescent="0.25">
      <c r="A69" s="29">
        <v>161</v>
      </c>
      <c r="B69" s="14" t="s">
        <v>424</v>
      </c>
      <c r="C69" s="14" t="s">
        <v>102</v>
      </c>
      <c r="D69" s="30" t="s">
        <v>103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>
        <v>2</v>
      </c>
      <c r="DG69" s="30"/>
      <c r="DH69" s="30"/>
      <c r="DI69" s="30"/>
      <c r="DJ69" s="30"/>
      <c r="DK69" s="30"/>
      <c r="DL69" s="30"/>
      <c r="DM69" s="30"/>
      <c r="DN69" s="30"/>
      <c r="DO69" s="30"/>
      <c r="DP69" s="55">
        <v>0</v>
      </c>
      <c r="DQ69" s="47">
        <v>4</v>
      </c>
      <c r="DR69" s="31">
        <v>1</v>
      </c>
      <c r="DS69" s="73">
        <f>PRODUCT(Таблица1[[#This Row],[РЕЙТИНГ НТЛ]:[РЕГ НТЛ]])</f>
        <v>4</v>
      </c>
      <c r="DT69" s="74">
        <f>SUM(Таблица1[[#This Row],[РЕЙТИНГ DPT]:[РЕЙТИНГ НТЛ]])</f>
        <v>4</v>
      </c>
    </row>
    <row r="70" spans="1:124" x14ac:dyDescent="0.25">
      <c r="A70" s="29">
        <v>145</v>
      </c>
      <c r="B70" s="30" t="s">
        <v>375</v>
      </c>
      <c r="C70" s="14" t="s">
        <v>106</v>
      </c>
      <c r="D70" s="30" t="s">
        <v>198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>
        <v>1</v>
      </c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55">
        <v>0</v>
      </c>
      <c r="DQ70" s="47">
        <v>3</v>
      </c>
      <c r="DR70" s="16">
        <v>1</v>
      </c>
      <c r="DS70" s="73">
        <f>PRODUCT(Таблица1[[#This Row],[РЕЙТИНГ НТЛ]:[РЕГ НТЛ]])</f>
        <v>3</v>
      </c>
      <c r="DT70" s="74">
        <f>SUM(Таблица1[[#This Row],[РЕЙТИНГ DPT]:[РЕЙТИНГ НТЛ]])</f>
        <v>3</v>
      </c>
    </row>
    <row r="71" spans="1:124" x14ac:dyDescent="0.25">
      <c r="A71" s="29">
        <v>157</v>
      </c>
      <c r="B71" s="30" t="s">
        <v>378</v>
      </c>
      <c r="C71" s="14" t="s">
        <v>102</v>
      </c>
      <c r="D71" s="30" t="s">
        <v>103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>
        <v>2</v>
      </c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55">
        <v>0</v>
      </c>
      <c r="DQ71" s="47">
        <v>2</v>
      </c>
      <c r="DR71" s="31">
        <v>1</v>
      </c>
      <c r="DS71" s="73">
        <f>PRODUCT(Таблица1[[#This Row],[РЕЙТИНГ НТЛ]:[РЕГ НТЛ]])</f>
        <v>2</v>
      </c>
      <c r="DT71" s="74">
        <f>SUM(Таблица1[[#This Row],[РЕЙТИНГ DPT]:[РЕЙТИНГ НТЛ]])</f>
        <v>2</v>
      </c>
    </row>
    <row r="72" spans="1:124" x14ac:dyDescent="0.25">
      <c r="A72" s="29">
        <v>148</v>
      </c>
      <c r="B72" s="30" t="s">
        <v>374</v>
      </c>
      <c r="C72" s="14" t="s">
        <v>102</v>
      </c>
      <c r="D72" s="30" t="s">
        <v>103</v>
      </c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>
        <v>3</v>
      </c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55">
        <v>0</v>
      </c>
      <c r="DQ72" s="47">
        <v>2</v>
      </c>
      <c r="DR72" s="16">
        <v>1</v>
      </c>
      <c r="DS72" s="73">
        <f>PRODUCT(Таблица1[[#This Row],[РЕЙТИНГ НТЛ]:[РЕГ НТЛ]])</f>
        <v>2</v>
      </c>
      <c r="DT72" s="74">
        <f>SUM(Таблица1[[#This Row],[РЕЙТИНГ DPT]:[РЕЙТИНГ НТЛ]])</f>
        <v>2</v>
      </c>
    </row>
    <row r="73" spans="1:124" x14ac:dyDescent="0.25">
      <c r="A73" s="29">
        <v>149</v>
      </c>
      <c r="B73" s="30" t="s">
        <v>379</v>
      </c>
      <c r="C73" s="14" t="s">
        <v>102</v>
      </c>
      <c r="D73" s="30" t="s">
        <v>103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>
        <v>4</v>
      </c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55">
        <v>0</v>
      </c>
      <c r="DQ73" s="47">
        <v>1</v>
      </c>
      <c r="DR73" s="31">
        <v>1</v>
      </c>
      <c r="DS73" s="73">
        <f>PRODUCT(Таблица1[[#This Row],[РЕЙТИНГ НТЛ]:[РЕГ НТЛ]])</f>
        <v>1</v>
      </c>
      <c r="DT73" s="74">
        <f>SUM(Таблица1[[#This Row],[РЕЙТИНГ DPT]:[РЕЙТИНГ НТЛ]])</f>
        <v>1</v>
      </c>
    </row>
    <row r="74" spans="1:124" x14ac:dyDescent="0.25">
      <c r="A74" s="29">
        <v>141</v>
      </c>
      <c r="B74" s="30" t="s">
        <v>408</v>
      </c>
      <c r="C74" s="14" t="s">
        <v>102</v>
      </c>
      <c r="D74" s="30" t="s">
        <v>103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>
        <v>5</v>
      </c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55">
        <v>0</v>
      </c>
      <c r="DQ74" s="47">
        <v>1</v>
      </c>
      <c r="DR74" s="31">
        <v>1</v>
      </c>
      <c r="DS74" s="73">
        <f>PRODUCT(Таблица1[[#This Row],[РЕЙТИНГ НТЛ]:[РЕГ НТЛ]])</f>
        <v>1</v>
      </c>
      <c r="DT74" s="74">
        <f>SUM(Таблица1[[#This Row],[РЕЙТИНГ DPT]:[РЕЙТИНГ НТЛ]])</f>
        <v>1</v>
      </c>
    </row>
    <row r="75" spans="1:124" x14ac:dyDescent="0.25">
      <c r="A75" s="29">
        <v>161</v>
      </c>
      <c r="B75" s="30" t="s">
        <v>414</v>
      </c>
      <c r="C75" s="14" t="s">
        <v>102</v>
      </c>
      <c r="D75" s="30" t="s">
        <v>103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>
        <v>6</v>
      </c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55">
        <v>0</v>
      </c>
      <c r="DQ75" s="47">
        <v>1</v>
      </c>
      <c r="DR75" s="31">
        <v>1</v>
      </c>
      <c r="DS75" s="73">
        <f>PRODUCT(Таблица1[[#This Row],[РЕЙТИНГ НТЛ]:[РЕГ НТЛ]])</f>
        <v>1</v>
      </c>
      <c r="DT75" s="74">
        <f>SUM(Таблица1[[#This Row],[РЕЙТИНГ DPT]:[РЕЙТИНГ НТЛ]])</f>
        <v>1</v>
      </c>
    </row>
    <row r="76" spans="1:124" x14ac:dyDescent="0.25">
      <c r="A76" s="29">
        <v>163</v>
      </c>
      <c r="B76" s="30" t="s">
        <v>411</v>
      </c>
      <c r="C76" s="14" t="s">
        <v>127</v>
      </c>
      <c r="D76" s="30" t="s">
        <v>129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>
        <v>7</v>
      </c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55">
        <v>0</v>
      </c>
      <c r="DQ76" s="66">
        <v>0</v>
      </c>
      <c r="DR76" s="31">
        <v>1</v>
      </c>
      <c r="DS76" s="73">
        <f>PRODUCT(Таблица1[[#This Row],[РЕЙТИНГ НТЛ]:[РЕГ НТЛ]])</f>
        <v>0</v>
      </c>
      <c r="DT76" s="74">
        <f>SUM(Таблица1[[#This Row],[РЕЙТИНГ DPT]:[РЕЙТИНГ НТЛ]])</f>
        <v>0</v>
      </c>
    </row>
    <row r="77" spans="1:124" x14ac:dyDescent="0.25">
      <c r="A77" s="29">
        <v>150</v>
      </c>
      <c r="B77" s="30" t="s">
        <v>409</v>
      </c>
      <c r="C77" s="14" t="s">
        <v>106</v>
      </c>
      <c r="D77" s="30" t="s">
        <v>107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>
        <v>8</v>
      </c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55">
        <v>0</v>
      </c>
      <c r="DQ77" s="66">
        <v>0</v>
      </c>
      <c r="DR77" s="16">
        <v>1</v>
      </c>
      <c r="DS77" s="73">
        <f>PRODUCT(Таблица1[[#This Row],[РЕЙТИНГ НТЛ]:[РЕГ НТЛ]])</f>
        <v>0</v>
      </c>
      <c r="DT77" s="74">
        <f>SUM(Таблица1[[#This Row],[РЕЙТИНГ DPT]:[РЕЙТИНГ НТЛ]])</f>
        <v>0</v>
      </c>
    </row>
    <row r="78" spans="1:124" x14ac:dyDescent="0.25">
      <c r="A78" s="29">
        <v>146</v>
      </c>
      <c r="B78" s="14" t="s">
        <v>425</v>
      </c>
      <c r="C78" s="14" t="s">
        <v>102</v>
      </c>
      <c r="D78" s="30" t="s">
        <v>103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>
        <v>1</v>
      </c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55">
        <v>0</v>
      </c>
      <c r="DQ78" s="47">
        <v>6</v>
      </c>
      <c r="DR78" s="31">
        <v>1</v>
      </c>
      <c r="DS78" s="73">
        <f>PRODUCT(Таблица1[[#This Row],[РЕЙТИНГ НТЛ]:[РЕГ НТЛ]])</f>
        <v>6</v>
      </c>
      <c r="DT78" s="74">
        <f>SUM(Таблица1[[#This Row],[РЕЙТИНГ DPT]:[РЕЙТИНГ НТЛ]])</f>
        <v>6</v>
      </c>
    </row>
    <row r="79" spans="1:124" x14ac:dyDescent="0.25">
      <c r="A79" s="29">
        <v>138</v>
      </c>
      <c r="B79" s="14" t="s">
        <v>421</v>
      </c>
      <c r="C79" s="14" t="s">
        <v>102</v>
      </c>
      <c r="D79" s="30" t="s">
        <v>103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>
        <v>2</v>
      </c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55">
        <v>0</v>
      </c>
      <c r="DQ79" s="47">
        <v>4</v>
      </c>
      <c r="DR79" s="31">
        <v>1</v>
      </c>
      <c r="DS79" s="73">
        <f>PRODUCT(Таблица1[[#This Row],[РЕЙТИНГ НТЛ]:[РЕГ НТЛ]])</f>
        <v>4</v>
      </c>
      <c r="DT79" s="74">
        <f>SUM(Таблица1[[#This Row],[РЕЙТИНГ DPT]:[РЕЙТИНГ НТЛ]])</f>
        <v>4</v>
      </c>
    </row>
    <row r="80" spans="1:124" x14ac:dyDescent="0.25">
      <c r="A80" s="29">
        <v>137</v>
      </c>
      <c r="B80" s="30" t="s">
        <v>380</v>
      </c>
      <c r="C80" s="14" t="s">
        <v>102</v>
      </c>
      <c r="D80" s="30" t="s">
        <v>103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>
        <v>1</v>
      </c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55">
        <v>0</v>
      </c>
      <c r="DQ80" s="47">
        <v>3</v>
      </c>
      <c r="DR80" s="31">
        <v>1</v>
      </c>
      <c r="DS80" s="73">
        <f>PRODUCT(Таблица1[[#This Row],[РЕЙТИНГ НТЛ]:[РЕГ НТЛ]])</f>
        <v>3</v>
      </c>
      <c r="DT80" s="74">
        <f>SUM(Таблица1[[#This Row],[РЕЙТИНГ DPT]:[РЕЙТИНГ НТЛ]])</f>
        <v>3</v>
      </c>
    </row>
    <row r="81" spans="1:124" x14ac:dyDescent="0.25">
      <c r="A81" s="29">
        <v>127</v>
      </c>
      <c r="B81" s="30" t="s">
        <v>393</v>
      </c>
      <c r="C81" s="14" t="s">
        <v>102</v>
      </c>
      <c r="D81" s="30" t="s">
        <v>103</v>
      </c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>
        <v>2</v>
      </c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55">
        <v>0</v>
      </c>
      <c r="DQ81" s="47">
        <v>2</v>
      </c>
      <c r="DR81" s="31">
        <v>1</v>
      </c>
      <c r="DS81" s="73">
        <f>PRODUCT(Таблица1[[#This Row],[РЕЙТИНГ НТЛ]:[РЕГ НТЛ]])</f>
        <v>2</v>
      </c>
      <c r="DT81" s="74">
        <f>SUM(Таблица1[[#This Row],[РЕЙТИНГ DPT]:[РЕЙТИНГ НТЛ]])</f>
        <v>2</v>
      </c>
    </row>
    <row r="82" spans="1:124" x14ac:dyDescent="0.25">
      <c r="A82" s="29">
        <v>135</v>
      </c>
      <c r="B82" s="30" t="s">
        <v>412</v>
      </c>
      <c r="C82" s="14" t="s">
        <v>104</v>
      </c>
      <c r="D82" s="30" t="s">
        <v>105</v>
      </c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>
        <v>3</v>
      </c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55">
        <v>0</v>
      </c>
      <c r="DQ82" s="47">
        <v>2</v>
      </c>
      <c r="DR82" s="16">
        <v>1</v>
      </c>
      <c r="DS82" s="73">
        <f>PRODUCT(Таблица1[[#This Row],[РЕЙТИНГ НТЛ]:[РЕГ НТЛ]])</f>
        <v>2</v>
      </c>
      <c r="DT82" s="74">
        <f>SUM(Таблица1[[#This Row],[РЕЙТИНГ DPT]:[РЕЙТИНГ НТЛ]])</f>
        <v>2</v>
      </c>
    </row>
    <row r="83" spans="1:124" x14ac:dyDescent="0.25">
      <c r="A83" s="29">
        <v>253</v>
      </c>
      <c r="B83" s="30" t="s">
        <v>413</v>
      </c>
      <c r="C83" s="14" t="s">
        <v>104</v>
      </c>
      <c r="D83" s="30" t="s">
        <v>105</v>
      </c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>
        <v>4</v>
      </c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55">
        <v>0</v>
      </c>
      <c r="DQ83" s="47">
        <v>1</v>
      </c>
      <c r="DR83" s="16">
        <v>1</v>
      </c>
      <c r="DS83" s="73">
        <f>PRODUCT(Таблица1[[#This Row],[РЕЙТИНГ НТЛ]:[РЕГ НТЛ]])</f>
        <v>1</v>
      </c>
      <c r="DT83" s="74">
        <f>SUM(Таблица1[[#This Row],[РЕЙТИНГ DPT]:[РЕЙТИНГ НТЛ]])</f>
        <v>1</v>
      </c>
    </row>
    <row r="84" spans="1:124" x14ac:dyDescent="0.25">
      <c r="A84" s="29">
        <v>152</v>
      </c>
      <c r="B84" s="30" t="s">
        <v>398</v>
      </c>
      <c r="C84" s="14" t="s">
        <v>104</v>
      </c>
      <c r="D84" s="30" t="s">
        <v>105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>
        <v>5</v>
      </c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55">
        <v>0</v>
      </c>
      <c r="DQ84" s="47">
        <v>1</v>
      </c>
      <c r="DR84" s="16">
        <v>1</v>
      </c>
      <c r="DS84" s="73">
        <f>PRODUCT(Таблица1[[#This Row],[РЕЙТИНГ НТЛ]:[РЕГ НТЛ]])</f>
        <v>1</v>
      </c>
      <c r="DT84" s="74">
        <f>SUM(Таблица1[[#This Row],[РЕЙТИНГ DPT]:[РЕЙТИНГ НТЛ]])</f>
        <v>1</v>
      </c>
    </row>
    <row r="85" spans="1:124" x14ac:dyDescent="0.25">
      <c r="A85" s="29">
        <v>260</v>
      </c>
      <c r="B85" s="30" t="s">
        <v>407</v>
      </c>
      <c r="C85" s="14" t="s">
        <v>116</v>
      </c>
      <c r="D85" s="30" t="s">
        <v>192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>
        <v>6</v>
      </c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55">
        <v>0</v>
      </c>
      <c r="DQ85" s="47">
        <v>1</v>
      </c>
      <c r="DR85" s="16">
        <v>0</v>
      </c>
      <c r="DS85" s="73">
        <f>PRODUCT(Таблица1[[#This Row],[РЕЙТИНГ НТЛ]:[РЕГ НТЛ]])</f>
        <v>0</v>
      </c>
      <c r="DT85" s="74">
        <f>SUM(Таблица1[[#This Row],[РЕЙТИНГ DPT]:[РЕЙТИНГ НТЛ]])</f>
        <v>1</v>
      </c>
    </row>
    <row r="86" spans="1:124" x14ac:dyDescent="0.25">
      <c r="A86" s="29">
        <v>156</v>
      </c>
      <c r="B86" s="30" t="s">
        <v>400</v>
      </c>
      <c r="C86" s="14" t="s">
        <v>116</v>
      </c>
      <c r="D86" s="30" t="s">
        <v>192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>
        <v>7</v>
      </c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55">
        <v>0</v>
      </c>
      <c r="DQ86" s="66">
        <v>0</v>
      </c>
      <c r="DR86" s="16">
        <v>0</v>
      </c>
      <c r="DS86" s="73">
        <f>PRODUCT(Таблица1[[#This Row],[РЕЙТИНГ НТЛ]:[РЕГ НТЛ]])</f>
        <v>0</v>
      </c>
      <c r="DT86" s="74">
        <f>SUM(Таблица1[[#This Row],[РЕЙТИНГ DPT]:[РЕЙТИНГ НТЛ]])</f>
        <v>0</v>
      </c>
    </row>
    <row r="87" spans="1:124" x14ac:dyDescent="0.25">
      <c r="A87" s="29">
        <v>138</v>
      </c>
      <c r="B87" s="14" t="s">
        <v>421</v>
      </c>
      <c r="C87" s="14" t="s">
        <v>102</v>
      </c>
      <c r="D87" s="30" t="s">
        <v>103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>
        <v>1</v>
      </c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55">
        <v>0</v>
      </c>
      <c r="DQ87" s="47">
        <v>6</v>
      </c>
      <c r="DR87" s="31">
        <v>1</v>
      </c>
      <c r="DS87" s="73">
        <f>PRODUCT(Таблица1[[#This Row],[РЕЙТИНГ НТЛ]:[РЕГ НТЛ]])</f>
        <v>6</v>
      </c>
      <c r="DT87" s="74">
        <f>SUM(Таблица1[[#This Row],[РЕЙТИНГ DPT]:[РЕЙТИНГ НТЛ]])</f>
        <v>6</v>
      </c>
    </row>
    <row r="88" spans="1:124" x14ac:dyDescent="0.25">
      <c r="A88" s="29">
        <v>146</v>
      </c>
      <c r="B88" s="14" t="s">
        <v>425</v>
      </c>
      <c r="C88" s="14" t="s">
        <v>102</v>
      </c>
      <c r="D88" s="30" t="s">
        <v>103</v>
      </c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>
        <v>2</v>
      </c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55">
        <v>0</v>
      </c>
      <c r="DQ88" s="47">
        <v>4</v>
      </c>
      <c r="DR88" s="31">
        <v>1</v>
      </c>
      <c r="DS88" s="73">
        <f>PRODUCT(Таблица1[[#This Row],[РЕЙТИНГ НТЛ]:[РЕГ НТЛ]])</f>
        <v>4</v>
      </c>
      <c r="DT88" s="74">
        <f>SUM(Таблица1[[#This Row],[РЕЙТИНГ DPT]:[РЕЙТИНГ НТЛ]])</f>
        <v>4</v>
      </c>
    </row>
    <row r="89" spans="1:124" x14ac:dyDescent="0.25">
      <c r="A89" s="29">
        <v>137</v>
      </c>
      <c r="B89" s="30" t="s">
        <v>380</v>
      </c>
      <c r="C89" s="14" t="s">
        <v>102</v>
      </c>
      <c r="D89" s="30" t="s">
        <v>103</v>
      </c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>
        <v>1</v>
      </c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55">
        <v>0</v>
      </c>
      <c r="DQ89" s="47">
        <v>3</v>
      </c>
      <c r="DR89" s="31">
        <v>1</v>
      </c>
      <c r="DS89" s="73">
        <f>PRODUCT(Таблица1[[#This Row],[РЕЙТИНГ НТЛ]:[РЕГ НТЛ]])</f>
        <v>3</v>
      </c>
      <c r="DT89" s="74">
        <f>SUM(Таблица1[[#This Row],[РЕЙТИНГ DPT]:[РЕЙТИНГ НТЛ]])</f>
        <v>3</v>
      </c>
    </row>
    <row r="90" spans="1:124" x14ac:dyDescent="0.25">
      <c r="A90" s="29">
        <v>127</v>
      </c>
      <c r="B90" s="30" t="s">
        <v>393</v>
      </c>
      <c r="C90" s="14" t="s">
        <v>102</v>
      </c>
      <c r="D90" s="30" t="s">
        <v>103</v>
      </c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>
        <v>2</v>
      </c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55">
        <v>0</v>
      </c>
      <c r="DQ90" s="47">
        <v>2</v>
      </c>
      <c r="DR90" s="31">
        <v>1</v>
      </c>
      <c r="DS90" s="73">
        <f>PRODUCT(Таблица1[[#This Row],[РЕЙТИНГ НТЛ]:[РЕГ НТЛ]])</f>
        <v>2</v>
      </c>
      <c r="DT90" s="74">
        <f>SUM(Таблица1[[#This Row],[РЕЙТИНГ DPT]:[РЕЙТИНГ НТЛ]])</f>
        <v>2</v>
      </c>
    </row>
    <row r="91" spans="1:124" x14ac:dyDescent="0.25">
      <c r="A91" s="29">
        <v>257</v>
      </c>
      <c r="B91" s="30" t="s">
        <v>402</v>
      </c>
      <c r="C91" s="14" t="s">
        <v>102</v>
      </c>
      <c r="D91" s="30" t="s">
        <v>113</v>
      </c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>
        <v>3</v>
      </c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55">
        <v>0</v>
      </c>
      <c r="DQ91" s="47">
        <v>2</v>
      </c>
      <c r="DR91" s="31">
        <v>1</v>
      </c>
      <c r="DS91" s="73">
        <f>PRODUCT(Таблица1[[#This Row],[РЕЙТИНГ НТЛ]:[РЕГ НТЛ]])</f>
        <v>2</v>
      </c>
      <c r="DT91" s="74">
        <f>SUM(Таблица1[[#This Row],[РЕЙТИНГ DPT]:[РЕЙТИНГ НТЛ]])</f>
        <v>2</v>
      </c>
    </row>
    <row r="92" spans="1:124" x14ac:dyDescent="0.25">
      <c r="A92" s="29">
        <v>131</v>
      </c>
      <c r="B92" s="30" t="s">
        <v>394</v>
      </c>
      <c r="C92" s="14" t="s">
        <v>102</v>
      </c>
      <c r="D92" s="30" t="s">
        <v>103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>
        <v>4</v>
      </c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55">
        <v>0</v>
      </c>
      <c r="DQ92" s="47">
        <v>1</v>
      </c>
      <c r="DR92" s="31">
        <v>1</v>
      </c>
      <c r="DS92" s="73">
        <f>PRODUCT(Таблица1[[#This Row],[РЕЙТИНГ НТЛ]:[РЕГ НТЛ]])</f>
        <v>1</v>
      </c>
      <c r="DT92" s="74">
        <f>SUM(Таблица1[[#This Row],[РЕЙТИНГ DPT]:[РЕЙТИНГ НТЛ]])</f>
        <v>1</v>
      </c>
    </row>
    <row r="93" spans="1:124" x14ac:dyDescent="0.25">
      <c r="A93" s="29">
        <v>159</v>
      </c>
      <c r="B93" s="30" t="s">
        <v>401</v>
      </c>
      <c r="C93" s="14" t="s">
        <v>111</v>
      </c>
      <c r="D93" s="30" t="s">
        <v>112</v>
      </c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>
        <v>5</v>
      </c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55">
        <v>0</v>
      </c>
      <c r="DQ93" s="47">
        <v>1</v>
      </c>
      <c r="DR93" s="31">
        <v>1</v>
      </c>
      <c r="DS93" s="73">
        <f>PRODUCT(Таблица1[[#This Row],[РЕЙТИНГ НТЛ]:[РЕГ НТЛ]])</f>
        <v>1</v>
      </c>
      <c r="DT93" s="74">
        <f>SUM(Таблица1[[#This Row],[РЕЙТИНГ DPT]:[РЕЙТИНГ НТЛ]])</f>
        <v>1</v>
      </c>
    </row>
    <row r="94" spans="1:124" x14ac:dyDescent="0.25">
      <c r="A94" s="29">
        <v>253</v>
      </c>
      <c r="B94" s="30" t="s">
        <v>413</v>
      </c>
      <c r="C94" s="14" t="s">
        <v>104</v>
      </c>
      <c r="D94" s="30" t="s">
        <v>105</v>
      </c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>
        <v>6</v>
      </c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55">
        <v>0</v>
      </c>
      <c r="DQ94" s="47">
        <v>1</v>
      </c>
      <c r="DR94" s="16">
        <v>1</v>
      </c>
      <c r="DS94" s="73">
        <f>PRODUCT(Таблица1[[#This Row],[РЕЙТИНГ НТЛ]:[РЕГ НТЛ]])</f>
        <v>1</v>
      </c>
      <c r="DT94" s="74">
        <f>SUM(Таблица1[[#This Row],[РЕЙТИНГ DPT]:[РЕЙТИНГ НТЛ]])</f>
        <v>1</v>
      </c>
    </row>
    <row r="95" spans="1:124" x14ac:dyDescent="0.25">
      <c r="A95" s="29">
        <v>133</v>
      </c>
      <c r="B95" s="30" t="s">
        <v>396</v>
      </c>
      <c r="C95" s="14" t="s">
        <v>102</v>
      </c>
      <c r="D95" s="30" t="s">
        <v>103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>
        <v>7</v>
      </c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55">
        <v>0</v>
      </c>
      <c r="DQ95" s="66">
        <v>0</v>
      </c>
      <c r="DR95" s="31">
        <v>1</v>
      </c>
      <c r="DS95" s="73">
        <f>PRODUCT(Таблица1[[#This Row],[РЕЙТИНГ НТЛ]:[РЕГ НТЛ]])</f>
        <v>0</v>
      </c>
      <c r="DT95" s="74">
        <f>SUM(Таблица1[[#This Row],[РЕЙТИНГ DPT]:[РЕЙТИНГ НТЛ]])</f>
        <v>0</v>
      </c>
    </row>
    <row r="96" spans="1:124" x14ac:dyDescent="0.25">
      <c r="A96" s="29">
        <v>152</v>
      </c>
      <c r="B96" s="30" t="s">
        <v>398</v>
      </c>
      <c r="C96" s="14" t="s">
        <v>104</v>
      </c>
      <c r="D96" s="30" t="s">
        <v>105</v>
      </c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>
        <v>8</v>
      </c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55">
        <v>0</v>
      </c>
      <c r="DQ96" s="66">
        <v>0</v>
      </c>
      <c r="DR96" s="16">
        <v>1</v>
      </c>
      <c r="DS96" s="73">
        <f>PRODUCT(Таблица1[[#This Row],[РЕЙТИНГ НТЛ]:[РЕГ НТЛ]])</f>
        <v>0</v>
      </c>
      <c r="DT96" s="74">
        <f>SUM(Таблица1[[#This Row],[РЕЙТИНГ DPT]:[РЕЙТИНГ НТЛ]])</f>
        <v>0</v>
      </c>
    </row>
    <row r="97" spans="1:124" x14ac:dyDescent="0.25">
      <c r="A97" s="29">
        <v>135</v>
      </c>
      <c r="B97" s="30" t="s">
        <v>412</v>
      </c>
      <c r="C97" s="14" t="s">
        <v>104</v>
      </c>
      <c r="D97" s="30" t="s">
        <v>105</v>
      </c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>
        <v>9</v>
      </c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55">
        <v>0</v>
      </c>
      <c r="DQ97" s="66">
        <v>0</v>
      </c>
      <c r="DR97" s="16">
        <v>1</v>
      </c>
      <c r="DS97" s="73">
        <f>PRODUCT(Таблица1[[#This Row],[РЕЙТИНГ НТЛ]:[РЕГ НТЛ]])</f>
        <v>0</v>
      </c>
      <c r="DT97" s="74">
        <f>SUM(Таблица1[[#This Row],[РЕЙТИНГ DPT]:[РЕЙТИНГ НТЛ]])</f>
        <v>0</v>
      </c>
    </row>
    <row r="98" spans="1:124" x14ac:dyDescent="0.25">
      <c r="A98" s="29">
        <v>147</v>
      </c>
      <c r="B98" s="14" t="s">
        <v>417</v>
      </c>
      <c r="C98" s="14" t="s">
        <v>102</v>
      </c>
      <c r="D98" s="30" t="s">
        <v>103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>
        <v>1</v>
      </c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55">
        <v>0</v>
      </c>
      <c r="DQ98" s="47">
        <v>3</v>
      </c>
      <c r="DR98" s="16">
        <v>1</v>
      </c>
      <c r="DS98" s="73">
        <f>PRODUCT(Таблица1[[#This Row],[РЕЙТИНГ НТЛ]:[РЕГ НТЛ]])</f>
        <v>3</v>
      </c>
      <c r="DT98" s="74">
        <f>SUM(Таблица1[[#This Row],[РЕЙТИНГ DPT]:[РЕЙТИНГ НТЛ]])</f>
        <v>3</v>
      </c>
    </row>
    <row r="99" spans="1:124" x14ac:dyDescent="0.25">
      <c r="A99" s="29">
        <v>45</v>
      </c>
      <c r="B99" s="14" t="s">
        <v>430</v>
      </c>
      <c r="C99" s="14" t="s">
        <v>104</v>
      </c>
      <c r="D99" s="30" t="s">
        <v>105</v>
      </c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>
        <v>2</v>
      </c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55">
        <v>0</v>
      </c>
      <c r="DQ99" s="47">
        <v>2</v>
      </c>
      <c r="DR99" s="16">
        <v>1</v>
      </c>
      <c r="DS99" s="73">
        <f>PRODUCT(Таблица1[[#This Row],[РЕЙТИНГ НТЛ]:[РЕГ НТЛ]])</f>
        <v>2</v>
      </c>
      <c r="DT99" s="74">
        <f>SUM(Таблица1[[#This Row],[РЕЙТИНГ DPT]:[РЕЙТИНГ НТЛ]])</f>
        <v>2</v>
      </c>
    </row>
    <row r="100" spans="1:124" x14ac:dyDescent="0.25">
      <c r="A100" s="29">
        <v>129</v>
      </c>
      <c r="B100" s="30" t="s">
        <v>386</v>
      </c>
      <c r="C100" s="14" t="s">
        <v>102</v>
      </c>
      <c r="D100" s="30" t="s">
        <v>103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>
        <v>1</v>
      </c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55">
        <v>0</v>
      </c>
      <c r="DQ100" s="47">
        <v>3</v>
      </c>
      <c r="DR100" s="31">
        <v>1</v>
      </c>
      <c r="DS100" s="73">
        <f>PRODUCT(Таблица1[[#This Row],[РЕЙТИНГ НТЛ]:[РЕГ НТЛ]])</f>
        <v>3</v>
      </c>
      <c r="DT100" s="74">
        <f>SUM(Таблица1[[#This Row],[РЕЙТИНГ DPT]:[РЕЙТИНГ НТЛ]])</f>
        <v>3</v>
      </c>
    </row>
    <row r="101" spans="1:124" x14ac:dyDescent="0.25">
      <c r="A101" s="29">
        <v>154</v>
      </c>
      <c r="B101" s="30" t="s">
        <v>387</v>
      </c>
      <c r="C101" s="14" t="s">
        <v>102</v>
      </c>
      <c r="D101" s="30" t="s">
        <v>103</v>
      </c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>
        <v>2</v>
      </c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55">
        <v>0</v>
      </c>
      <c r="DQ101" s="47">
        <v>2</v>
      </c>
      <c r="DR101" s="31">
        <v>1</v>
      </c>
      <c r="DS101" s="73">
        <f>PRODUCT(Таблица1[[#This Row],[РЕЙТИНГ НТЛ]:[РЕГ НТЛ]])</f>
        <v>2</v>
      </c>
      <c r="DT101" s="74">
        <f>SUM(Таблица1[[#This Row],[РЕЙТИНГ DPT]:[РЕЙТИНГ НТЛ]])</f>
        <v>2</v>
      </c>
    </row>
    <row r="102" spans="1:124" x14ac:dyDescent="0.25">
      <c r="A102" s="29">
        <v>153</v>
      </c>
      <c r="B102" s="30" t="s">
        <v>388</v>
      </c>
      <c r="C102" s="14" t="s">
        <v>102</v>
      </c>
      <c r="D102" s="30" t="s">
        <v>202</v>
      </c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>
        <v>3</v>
      </c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55">
        <v>0</v>
      </c>
      <c r="DQ102" s="47">
        <v>2</v>
      </c>
      <c r="DR102" s="31">
        <v>1</v>
      </c>
      <c r="DS102" s="73">
        <f>PRODUCT(Таблица1[[#This Row],[РЕЙТИНГ НТЛ]:[РЕГ НТЛ]])</f>
        <v>2</v>
      </c>
      <c r="DT102" s="74">
        <f>SUM(Таблица1[[#This Row],[РЕЙТИНГ DPT]:[РЕЙТИНГ НТЛ]])</f>
        <v>2</v>
      </c>
    </row>
    <row r="103" spans="1:124" x14ac:dyDescent="0.25">
      <c r="A103" s="29">
        <v>165</v>
      </c>
      <c r="B103" s="30" t="s">
        <v>389</v>
      </c>
      <c r="C103" s="14" t="s">
        <v>102</v>
      </c>
      <c r="D103" s="30" t="s">
        <v>103</v>
      </c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>
        <v>4</v>
      </c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55">
        <v>0</v>
      </c>
      <c r="DQ103" s="47">
        <v>1</v>
      </c>
      <c r="DR103" s="16">
        <v>1</v>
      </c>
      <c r="DS103" s="73">
        <f>PRODUCT(Таблица1[[#This Row],[РЕЙТИНГ НТЛ]:[РЕГ НТЛ]])</f>
        <v>1</v>
      </c>
      <c r="DT103" s="74">
        <f>SUM(Таблица1[[#This Row],[РЕЙТИНГ DPT]:[РЕЙТИНГ НТЛ]])</f>
        <v>1</v>
      </c>
    </row>
    <row r="104" spans="1:124" x14ac:dyDescent="0.25">
      <c r="A104" s="29">
        <v>262</v>
      </c>
      <c r="B104" s="30" t="s">
        <v>391</v>
      </c>
      <c r="C104" s="14" t="s">
        <v>104</v>
      </c>
      <c r="D104" s="30" t="s">
        <v>105</v>
      </c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>
        <v>5</v>
      </c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55">
        <v>0</v>
      </c>
      <c r="DQ104" s="47">
        <v>1</v>
      </c>
      <c r="DR104" s="16">
        <v>1</v>
      </c>
      <c r="DS104" s="73">
        <f>PRODUCT(Таблица1[[#This Row],[РЕЙТИНГ НТЛ]:[РЕГ НТЛ]])</f>
        <v>1</v>
      </c>
      <c r="DT104" s="74">
        <f>SUM(Таблица1[[#This Row],[РЕЙТИНГ DPT]:[РЕЙТИНГ НТЛ]])</f>
        <v>1</v>
      </c>
    </row>
    <row r="105" spans="1:124" x14ac:dyDescent="0.25">
      <c r="A105" s="29">
        <v>93</v>
      </c>
      <c r="B105" s="30" t="s">
        <v>327</v>
      </c>
      <c r="C105" s="14" t="s">
        <v>102</v>
      </c>
      <c r="D105" s="30" t="s">
        <v>103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>
        <v>6</v>
      </c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55">
        <v>0</v>
      </c>
      <c r="DQ105" s="47">
        <v>1</v>
      </c>
      <c r="DR105" s="31">
        <v>1</v>
      </c>
      <c r="DS105" s="73">
        <f>PRODUCT(Таблица1[[#This Row],[РЕЙТИНГ НТЛ]:[РЕГ НТЛ]])</f>
        <v>1</v>
      </c>
      <c r="DT105" s="74">
        <f>SUM(Таблица1[[#This Row],[РЕЙТИНГ DPT]:[РЕЙТИНГ НТЛ]])</f>
        <v>1</v>
      </c>
    </row>
    <row r="106" spans="1:124" x14ac:dyDescent="0.25">
      <c r="A106" s="29">
        <v>139</v>
      </c>
      <c r="B106" s="30" t="s">
        <v>371</v>
      </c>
      <c r="C106" s="14" t="s">
        <v>106</v>
      </c>
      <c r="D106" s="30" t="s">
        <v>198</v>
      </c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>
        <v>7</v>
      </c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55">
        <v>0</v>
      </c>
      <c r="DQ106" s="66">
        <v>0</v>
      </c>
      <c r="DR106" s="31">
        <v>0</v>
      </c>
      <c r="DS106" s="73">
        <f>PRODUCT(Таблица1[[#This Row],[РЕЙТИНГ НТЛ]:[РЕГ НТЛ]])</f>
        <v>0</v>
      </c>
      <c r="DT106" s="74">
        <f>SUM(Таблица1[[#This Row],[РЕЙТИНГ DPT]:[РЕЙТИНГ НТЛ]])</f>
        <v>0</v>
      </c>
    </row>
    <row r="107" spans="1:124" x14ac:dyDescent="0.25">
      <c r="A107" s="29">
        <v>128</v>
      </c>
      <c r="B107" s="30" t="s">
        <v>392</v>
      </c>
      <c r="C107" s="14" t="s">
        <v>104</v>
      </c>
      <c r="D107" s="30" t="s">
        <v>105</v>
      </c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>
        <v>8</v>
      </c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55">
        <v>0</v>
      </c>
      <c r="DQ107" s="66">
        <v>0</v>
      </c>
      <c r="DR107" s="16">
        <v>1</v>
      </c>
      <c r="DS107" s="73">
        <f>PRODUCT(Таблица1[[#This Row],[РЕЙТИНГ НТЛ]:[РЕГ НТЛ]])</f>
        <v>0</v>
      </c>
      <c r="DT107" s="74">
        <f>SUM(Таблица1[[#This Row],[РЕЙТИНГ DPT]:[РЕЙТИНГ НТЛ]])</f>
        <v>0</v>
      </c>
    </row>
    <row r="108" spans="1:124" x14ac:dyDescent="0.25">
      <c r="A108" s="29">
        <v>146</v>
      </c>
      <c r="B108" s="14" t="s">
        <v>425</v>
      </c>
      <c r="C108" s="14" t="s">
        <v>102</v>
      </c>
      <c r="D108" s="30" t="s">
        <v>103</v>
      </c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>
        <v>1</v>
      </c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55">
        <v>0</v>
      </c>
      <c r="DQ108" s="47">
        <v>6</v>
      </c>
      <c r="DR108" s="31">
        <v>1</v>
      </c>
      <c r="DS108" s="73">
        <f>PRODUCT(Таблица1[[#This Row],[РЕЙТИНГ НТЛ]:[РЕГ НТЛ]])</f>
        <v>6</v>
      </c>
      <c r="DT108" s="74">
        <f>SUM(Таблица1[[#This Row],[РЕЙТИНГ DPT]:[РЕЙТИНГ НТЛ]])</f>
        <v>6</v>
      </c>
    </row>
    <row r="109" spans="1:124" x14ac:dyDescent="0.25">
      <c r="A109" s="29">
        <v>158</v>
      </c>
      <c r="B109" s="14" t="s">
        <v>415</v>
      </c>
      <c r="C109" s="14" t="s">
        <v>102</v>
      </c>
      <c r="D109" s="30" t="s">
        <v>103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>
        <v>2</v>
      </c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55">
        <v>0</v>
      </c>
      <c r="DQ109" s="47">
        <v>4</v>
      </c>
      <c r="DR109" s="31">
        <v>1</v>
      </c>
      <c r="DS109" s="73">
        <f>PRODUCT(Таблица1[[#This Row],[РЕЙТИНГ НТЛ]:[РЕГ НТЛ]])</f>
        <v>4</v>
      </c>
      <c r="DT109" s="74">
        <f>SUM(Таблица1[[#This Row],[РЕЙТИНГ DPT]:[РЕЙТИНГ НТЛ]])</f>
        <v>4</v>
      </c>
    </row>
    <row r="110" spans="1:124" x14ac:dyDescent="0.25">
      <c r="A110" s="29">
        <v>138</v>
      </c>
      <c r="B110" s="14" t="s">
        <v>421</v>
      </c>
      <c r="C110" s="14" t="s">
        <v>102</v>
      </c>
      <c r="D110" s="30" t="s">
        <v>103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>
        <v>3</v>
      </c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55">
        <v>0</v>
      </c>
      <c r="DQ110" s="47">
        <v>4</v>
      </c>
      <c r="DR110" s="31">
        <v>1</v>
      </c>
      <c r="DS110" s="73">
        <f>PRODUCT(Таблица1[[#This Row],[РЕЙТИНГ НТЛ]:[РЕГ НТЛ]])</f>
        <v>4</v>
      </c>
      <c r="DT110" s="74">
        <f>SUM(Таблица1[[#This Row],[РЕЙТИНГ DPT]:[РЕЙТИНГ НТЛ]])</f>
        <v>4</v>
      </c>
    </row>
    <row r="111" spans="1:124" x14ac:dyDescent="0.25">
      <c r="A111" s="29">
        <v>137</v>
      </c>
      <c r="B111" s="30" t="s">
        <v>380</v>
      </c>
      <c r="C111" s="14" t="s">
        <v>102</v>
      </c>
      <c r="D111" s="30" t="s">
        <v>103</v>
      </c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>
        <v>1</v>
      </c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55">
        <v>0</v>
      </c>
      <c r="DQ111" s="47">
        <v>3</v>
      </c>
      <c r="DR111" s="31">
        <v>1</v>
      </c>
      <c r="DS111" s="73">
        <f>PRODUCT(Таблица1[[#This Row],[РЕЙТИНГ НТЛ]:[РЕГ НТЛ]])</f>
        <v>3</v>
      </c>
      <c r="DT111" s="74">
        <f>SUM(Таблица1[[#This Row],[РЕЙТИНГ DPT]:[РЕЙТИНГ НТЛ]])</f>
        <v>3</v>
      </c>
    </row>
    <row r="112" spans="1:124" x14ac:dyDescent="0.25">
      <c r="A112" s="29">
        <v>151</v>
      </c>
      <c r="B112" s="30" t="s">
        <v>405</v>
      </c>
      <c r="C112" s="14" t="s">
        <v>102</v>
      </c>
      <c r="D112" s="30" t="s">
        <v>103</v>
      </c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>
        <v>2</v>
      </c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55">
        <v>0</v>
      </c>
      <c r="DQ112" s="47">
        <v>2</v>
      </c>
      <c r="DR112" s="31">
        <v>1</v>
      </c>
      <c r="DS112" s="73">
        <f>PRODUCT(Таблица1[[#This Row],[РЕЙТИНГ НТЛ]:[РЕГ НТЛ]])</f>
        <v>2</v>
      </c>
      <c r="DT112" s="74">
        <f>SUM(Таблица1[[#This Row],[РЕЙТИНГ DPT]:[РЕЙТИНГ НТЛ]])</f>
        <v>2</v>
      </c>
    </row>
    <row r="113" spans="1:124" x14ac:dyDescent="0.25">
      <c r="A113" s="29">
        <v>127</v>
      </c>
      <c r="B113" s="30" t="s">
        <v>393</v>
      </c>
      <c r="C113" s="14" t="s">
        <v>102</v>
      </c>
      <c r="D113" s="30" t="s">
        <v>103</v>
      </c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>
        <v>3</v>
      </c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55">
        <v>0</v>
      </c>
      <c r="DQ113" s="47">
        <v>2</v>
      </c>
      <c r="DR113" s="31">
        <v>1</v>
      </c>
      <c r="DS113" s="73">
        <f>PRODUCT(Таблица1[[#This Row],[РЕЙТИНГ НТЛ]:[РЕГ НТЛ]])</f>
        <v>2</v>
      </c>
      <c r="DT113" s="74">
        <f>SUM(Таблица1[[#This Row],[РЕЙТИНГ DPT]:[РЕЙТИНГ НТЛ]])</f>
        <v>2</v>
      </c>
    </row>
    <row r="114" spans="1:124" x14ac:dyDescent="0.25">
      <c r="A114" s="29">
        <v>163</v>
      </c>
      <c r="B114" s="30" t="s">
        <v>411</v>
      </c>
      <c r="C114" s="14" t="s">
        <v>127</v>
      </c>
      <c r="D114" s="30" t="s">
        <v>129</v>
      </c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>
        <v>4</v>
      </c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55">
        <v>0</v>
      </c>
      <c r="DQ114" s="47">
        <v>1</v>
      </c>
      <c r="DR114" s="31">
        <v>1</v>
      </c>
      <c r="DS114" s="73">
        <f>PRODUCT(Таблица1[[#This Row],[РЕЙТИНГ НТЛ]:[РЕГ НТЛ]])</f>
        <v>1</v>
      </c>
      <c r="DT114" s="74">
        <f>SUM(Таблица1[[#This Row],[РЕЙТИНГ DPT]:[РЕЙТИНГ НТЛ]])</f>
        <v>1</v>
      </c>
    </row>
    <row r="115" spans="1:124" x14ac:dyDescent="0.25">
      <c r="A115" s="29">
        <v>135</v>
      </c>
      <c r="B115" s="30" t="s">
        <v>412</v>
      </c>
      <c r="C115" s="14" t="s">
        <v>104</v>
      </c>
      <c r="D115" s="30" t="s">
        <v>105</v>
      </c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>
        <v>5</v>
      </c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55">
        <v>0</v>
      </c>
      <c r="DQ115" s="47">
        <v>1</v>
      </c>
      <c r="DR115" s="16">
        <v>1</v>
      </c>
      <c r="DS115" s="73">
        <f>PRODUCT(Таблица1[[#This Row],[РЕЙТИНГ НТЛ]:[РЕГ НТЛ]])</f>
        <v>1</v>
      </c>
      <c r="DT115" s="74">
        <f>SUM(Таблица1[[#This Row],[РЕЙТИНГ DPT]:[РЕЙТИНГ НТЛ]])</f>
        <v>1</v>
      </c>
    </row>
    <row r="116" spans="1:124" x14ac:dyDescent="0.25">
      <c r="A116" s="29">
        <v>143</v>
      </c>
      <c r="B116" s="30" t="s">
        <v>404</v>
      </c>
      <c r="C116" s="14" t="s">
        <v>111</v>
      </c>
      <c r="D116" s="30" t="s">
        <v>112</v>
      </c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>
        <v>6</v>
      </c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55">
        <v>0</v>
      </c>
      <c r="DQ116" s="47">
        <v>1</v>
      </c>
      <c r="DR116" s="31">
        <v>1</v>
      </c>
      <c r="DS116" s="73">
        <f>PRODUCT(Таблица1[[#This Row],[РЕЙТИНГ НТЛ]:[РЕГ НТЛ]])</f>
        <v>1</v>
      </c>
      <c r="DT116" s="74">
        <f>SUM(Таблица1[[#This Row],[РЕЙТИНГ DPT]:[РЕЙТИНГ НТЛ]])</f>
        <v>1</v>
      </c>
    </row>
    <row r="117" spans="1:124" x14ac:dyDescent="0.25">
      <c r="A117" s="29">
        <v>155</v>
      </c>
      <c r="B117" s="30" t="s">
        <v>399</v>
      </c>
      <c r="C117" s="14" t="s">
        <v>127</v>
      </c>
      <c r="D117" s="30" t="s">
        <v>129</v>
      </c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>
        <v>7</v>
      </c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55">
        <v>0</v>
      </c>
      <c r="DQ117" s="66">
        <v>0</v>
      </c>
      <c r="DR117" s="31">
        <v>0</v>
      </c>
      <c r="DS117" s="73">
        <f>PRODUCT(Таблица1[[#This Row],[РЕЙТИНГ НТЛ]:[РЕГ НТЛ]])</f>
        <v>0</v>
      </c>
      <c r="DT117" s="74">
        <f>SUM(Таблица1[[#This Row],[РЕЙТИНГ DPT]:[РЕЙТИНГ НТЛ]])</f>
        <v>0</v>
      </c>
    </row>
    <row r="118" spans="1:124" x14ac:dyDescent="0.25">
      <c r="A118" s="29">
        <v>133</v>
      </c>
      <c r="B118" s="30" t="s">
        <v>396</v>
      </c>
      <c r="C118" s="14" t="s">
        <v>102</v>
      </c>
      <c r="D118" s="30" t="s">
        <v>103</v>
      </c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>
        <v>8</v>
      </c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55">
        <v>0</v>
      </c>
      <c r="DQ118" s="66">
        <v>0</v>
      </c>
      <c r="DR118" s="31">
        <v>1</v>
      </c>
      <c r="DS118" s="73">
        <f>PRODUCT(Таблица1[[#This Row],[РЕЙТИНГ НТЛ]:[РЕГ НТЛ]])</f>
        <v>0</v>
      </c>
      <c r="DT118" s="74">
        <f>SUM(Таблица1[[#This Row],[РЕЙТИНГ DPT]:[РЕЙТИНГ НТЛ]])</f>
        <v>0</v>
      </c>
    </row>
    <row r="119" spans="1:124" x14ac:dyDescent="0.25">
      <c r="A119" s="29">
        <v>257</v>
      </c>
      <c r="B119" s="30" t="s">
        <v>402</v>
      </c>
      <c r="C119" s="14" t="s">
        <v>102</v>
      </c>
      <c r="D119" s="30" t="s">
        <v>113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>
        <v>9</v>
      </c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55">
        <v>0</v>
      </c>
      <c r="DQ119" s="66">
        <v>0</v>
      </c>
      <c r="DR119" s="31">
        <v>1</v>
      </c>
      <c r="DS119" s="73">
        <f>PRODUCT(Таблица1[[#This Row],[РЕЙТИНГ НТЛ]:[РЕГ НТЛ]])</f>
        <v>0</v>
      </c>
      <c r="DT119" s="74">
        <f>SUM(Таблица1[[#This Row],[РЕЙТИНГ DPT]:[РЕЙТИНГ НТЛ]])</f>
        <v>0</v>
      </c>
    </row>
    <row r="120" spans="1:124" x14ac:dyDescent="0.25">
      <c r="A120" s="29">
        <v>159</v>
      </c>
      <c r="B120" s="30" t="s">
        <v>401</v>
      </c>
      <c r="C120" s="14" t="s">
        <v>111</v>
      </c>
      <c r="D120" s="30" t="s">
        <v>112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>
        <v>13</v>
      </c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55">
        <v>0</v>
      </c>
      <c r="DQ120" s="66">
        <v>0</v>
      </c>
      <c r="DR120" s="31">
        <v>1</v>
      </c>
      <c r="DS120" s="73">
        <f>PRODUCT(Таблица1[[#This Row],[РЕЙТИНГ НТЛ]:[РЕГ НТЛ]])</f>
        <v>0</v>
      </c>
      <c r="DT120" s="74">
        <f>SUM(Таблица1[[#This Row],[РЕЙТИНГ DPT]:[РЕЙТИНГ НТЛ]])</f>
        <v>0</v>
      </c>
    </row>
    <row r="121" spans="1:124" x14ac:dyDescent="0.25">
      <c r="A121" s="29">
        <v>140</v>
      </c>
      <c r="B121" s="30" t="s">
        <v>397</v>
      </c>
      <c r="C121" s="14" t="s">
        <v>102</v>
      </c>
      <c r="D121" s="30" t="s">
        <v>103</v>
      </c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 t="s">
        <v>211</v>
      </c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55">
        <v>0</v>
      </c>
      <c r="DQ121" s="66">
        <v>0</v>
      </c>
      <c r="DR121" s="31">
        <v>1</v>
      </c>
      <c r="DS121" s="73">
        <f>PRODUCT(Таблица1[[#This Row],[РЕЙТИНГ НТЛ]:[РЕГ НТЛ]])</f>
        <v>0</v>
      </c>
      <c r="DT121" s="74">
        <f>SUM(Таблица1[[#This Row],[РЕЙТИНГ DPT]:[РЕЙТИНГ НТЛ]])</f>
        <v>0</v>
      </c>
    </row>
    <row r="122" spans="1:124" x14ac:dyDescent="0.25">
      <c r="A122" s="29">
        <v>132</v>
      </c>
      <c r="B122" s="30" t="s">
        <v>395</v>
      </c>
      <c r="C122" s="14" t="s">
        <v>102</v>
      </c>
      <c r="D122" s="30" t="s">
        <v>103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 t="s">
        <v>211</v>
      </c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55">
        <v>0</v>
      </c>
      <c r="DQ122" s="66">
        <v>0</v>
      </c>
      <c r="DR122" s="31">
        <v>1</v>
      </c>
      <c r="DS122" s="73">
        <f>PRODUCT(Таблица1[[#This Row],[РЕЙТИНГ НТЛ]:[РЕГ НТЛ]])</f>
        <v>0</v>
      </c>
      <c r="DT122" s="74">
        <f>SUM(Таблица1[[#This Row],[РЕЙТИНГ DPT]:[РЕЙТИНГ НТЛ]])</f>
        <v>0</v>
      </c>
    </row>
    <row r="123" spans="1:124" x14ac:dyDescent="0.25">
      <c r="A123" s="29">
        <v>131</v>
      </c>
      <c r="B123" s="30" t="s">
        <v>394</v>
      </c>
      <c r="C123" s="14" t="s">
        <v>102</v>
      </c>
      <c r="D123" s="30" t="s">
        <v>103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 t="s">
        <v>211</v>
      </c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55">
        <v>0</v>
      </c>
      <c r="DQ123" s="66">
        <v>0</v>
      </c>
      <c r="DR123" s="31">
        <v>1</v>
      </c>
      <c r="DS123" s="73">
        <f>PRODUCT(Таблица1[[#This Row],[РЕЙТИНГ НТЛ]:[РЕГ НТЛ]])</f>
        <v>0</v>
      </c>
      <c r="DT123" s="74">
        <f>SUM(Таблица1[[#This Row],[РЕЙТИНГ DPT]:[РЕЙТИНГ НТЛ]])</f>
        <v>0</v>
      </c>
    </row>
    <row r="124" spans="1:124" x14ac:dyDescent="0.25">
      <c r="A124" s="29">
        <v>253</v>
      </c>
      <c r="B124" s="30" t="s">
        <v>413</v>
      </c>
      <c r="C124" s="14" t="s">
        <v>104</v>
      </c>
      <c r="D124" s="30" t="s">
        <v>105</v>
      </c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 t="s">
        <v>123</v>
      </c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55">
        <v>0</v>
      </c>
      <c r="DQ124" s="66">
        <v>0</v>
      </c>
      <c r="DR124" s="16">
        <v>1</v>
      </c>
      <c r="DS124" s="73">
        <f>PRODUCT(Таблица1[[#This Row],[РЕЙТИНГ НТЛ]:[РЕГ НТЛ]])</f>
        <v>0</v>
      </c>
      <c r="DT124" s="74">
        <f>SUM(Таблица1[[#This Row],[РЕЙТИНГ DPT]:[РЕЙТИНГ НТЛ]])</f>
        <v>0</v>
      </c>
    </row>
    <row r="125" spans="1:124" x14ac:dyDescent="0.25">
      <c r="A125" s="29">
        <v>152</v>
      </c>
      <c r="B125" s="30" t="s">
        <v>398</v>
      </c>
      <c r="C125" s="14" t="s">
        <v>104</v>
      </c>
      <c r="D125" s="30" t="s">
        <v>105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 t="s">
        <v>123</v>
      </c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55">
        <v>0</v>
      </c>
      <c r="DQ125" s="66">
        <v>0</v>
      </c>
      <c r="DR125" s="16">
        <v>1</v>
      </c>
      <c r="DS125" s="73">
        <f>PRODUCT(Таблица1[[#This Row],[РЕЙТИНГ НТЛ]:[РЕГ НТЛ]])</f>
        <v>0</v>
      </c>
      <c r="DT125" s="74">
        <f>SUM(Таблица1[[#This Row],[РЕЙТИНГ DPT]:[РЕЙТИНГ НТЛ]])</f>
        <v>0</v>
      </c>
    </row>
    <row r="126" spans="1:124" x14ac:dyDescent="0.25">
      <c r="A126" s="29">
        <v>148</v>
      </c>
      <c r="B126" s="30" t="s">
        <v>374</v>
      </c>
      <c r="C126" s="14" t="s">
        <v>102</v>
      </c>
      <c r="D126" s="30" t="s">
        <v>103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>
        <v>1</v>
      </c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55">
        <v>0</v>
      </c>
      <c r="DQ126" s="47">
        <v>6</v>
      </c>
      <c r="DR126" s="16">
        <v>1</v>
      </c>
      <c r="DS126" s="73">
        <f>PRODUCT(Таблица1[[#This Row],[РЕЙТИНГ НТЛ]:[РЕГ НТЛ]])</f>
        <v>6</v>
      </c>
      <c r="DT126" s="74">
        <f>SUM(Таблица1[[#This Row],[РЕЙТИНГ DPT]:[РЕЙТИНГ НТЛ]])</f>
        <v>6</v>
      </c>
    </row>
    <row r="127" spans="1:124" x14ac:dyDescent="0.25">
      <c r="A127" s="29">
        <v>145</v>
      </c>
      <c r="B127" s="30" t="s">
        <v>375</v>
      </c>
      <c r="C127" s="14" t="s">
        <v>106</v>
      </c>
      <c r="D127" s="30" t="s">
        <v>198</v>
      </c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>
        <v>2</v>
      </c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55">
        <v>0</v>
      </c>
      <c r="DQ127" s="47">
        <v>4</v>
      </c>
      <c r="DR127" s="16">
        <v>1</v>
      </c>
      <c r="DS127" s="73">
        <f>PRODUCT(Таблица1[[#This Row],[РЕЙТИНГ НТЛ]:[РЕГ НТЛ]])</f>
        <v>4</v>
      </c>
      <c r="DT127" s="74">
        <f>SUM(Таблица1[[#This Row],[РЕЙТИНГ DPT]:[РЕЙТИНГ НТЛ]])</f>
        <v>4</v>
      </c>
    </row>
    <row r="128" spans="1:124" x14ac:dyDescent="0.25">
      <c r="A128" s="29">
        <v>149</v>
      </c>
      <c r="B128" s="30" t="s">
        <v>379</v>
      </c>
      <c r="C128" s="14" t="s">
        <v>102</v>
      </c>
      <c r="D128" s="30" t="s">
        <v>103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>
        <v>3</v>
      </c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55">
        <v>0</v>
      </c>
      <c r="DQ128" s="47">
        <v>4</v>
      </c>
      <c r="DR128" s="31">
        <v>1</v>
      </c>
      <c r="DS128" s="73">
        <f>PRODUCT(Таблица1[[#This Row],[РЕЙТИНГ НТЛ]:[РЕГ НТЛ]])</f>
        <v>4</v>
      </c>
      <c r="DT128" s="74">
        <f>SUM(Таблица1[[#This Row],[РЕЙТИНГ DPT]:[РЕЙТИНГ НТЛ]])</f>
        <v>4</v>
      </c>
    </row>
    <row r="129" spans="1:124" x14ac:dyDescent="0.25">
      <c r="A129" s="29">
        <v>163</v>
      </c>
      <c r="B129" s="30" t="s">
        <v>411</v>
      </c>
      <c r="C129" s="14" t="s">
        <v>127</v>
      </c>
      <c r="D129" s="30" t="s">
        <v>129</v>
      </c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>
        <v>4</v>
      </c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55">
        <v>0</v>
      </c>
      <c r="DQ129" s="47">
        <v>2</v>
      </c>
      <c r="DR129" s="31">
        <v>1</v>
      </c>
      <c r="DS129" s="73">
        <f>PRODUCT(Таблица1[[#This Row],[РЕЙТИНГ НТЛ]:[РЕГ НТЛ]])</f>
        <v>2</v>
      </c>
      <c r="DT129" s="74">
        <f>SUM(Таблица1[[#This Row],[РЕЙТИНГ DPT]:[РЕЙТИНГ НТЛ]])</f>
        <v>2</v>
      </c>
    </row>
    <row r="130" spans="1:124" x14ac:dyDescent="0.25">
      <c r="A130" s="29">
        <v>164</v>
      </c>
      <c r="B130" s="30" t="s">
        <v>376</v>
      </c>
      <c r="C130" s="14" t="s">
        <v>102</v>
      </c>
      <c r="D130" s="30" t="s">
        <v>103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>
        <v>1</v>
      </c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55">
        <v>0</v>
      </c>
      <c r="DQ130" s="47">
        <v>6</v>
      </c>
      <c r="DR130" s="31">
        <v>1</v>
      </c>
      <c r="DS130" s="73">
        <f>PRODUCT(Таблица1[[#This Row],[РЕЙТИНГ НТЛ]:[РЕГ НТЛ]])</f>
        <v>6</v>
      </c>
      <c r="DT130" s="74">
        <f>SUM(Таблица1[[#This Row],[РЕЙТИНГ DPT]:[РЕЙТИНГ НТЛ]])</f>
        <v>6</v>
      </c>
    </row>
    <row r="131" spans="1:124" x14ac:dyDescent="0.25">
      <c r="A131" s="29">
        <v>157</v>
      </c>
      <c r="B131" s="30" t="s">
        <v>378</v>
      </c>
      <c r="C131" s="14" t="s">
        <v>102</v>
      </c>
      <c r="D131" s="30" t="s">
        <v>103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>
        <v>2</v>
      </c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55">
        <v>0</v>
      </c>
      <c r="DQ131" s="47">
        <v>4</v>
      </c>
      <c r="DR131" s="31">
        <v>1</v>
      </c>
      <c r="DS131" s="73">
        <f>PRODUCT(Таблица1[[#This Row],[РЕЙТИНГ НТЛ]:[РЕГ НТЛ]])</f>
        <v>4</v>
      </c>
      <c r="DT131" s="74">
        <f>SUM(Таблица1[[#This Row],[РЕЙТИНГ DPT]:[РЕЙТИНГ НТЛ]])</f>
        <v>4</v>
      </c>
    </row>
    <row r="132" spans="1:124" x14ac:dyDescent="0.25">
      <c r="A132" s="29">
        <v>149</v>
      </c>
      <c r="B132" s="30" t="s">
        <v>379</v>
      </c>
      <c r="C132" s="14" t="s">
        <v>102</v>
      </c>
      <c r="D132" s="30" t="s">
        <v>103</v>
      </c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>
        <v>3</v>
      </c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55">
        <v>0</v>
      </c>
      <c r="DQ132" s="47">
        <v>4</v>
      </c>
      <c r="DR132" s="31">
        <v>1</v>
      </c>
      <c r="DS132" s="73">
        <f>PRODUCT(Таблица1[[#This Row],[РЕЙТИНГ НТЛ]:[РЕГ НТЛ]])</f>
        <v>4</v>
      </c>
      <c r="DT132" s="74">
        <f>SUM(Таблица1[[#This Row],[РЕЙТИНГ DPT]:[РЕЙТИНГ НТЛ]])</f>
        <v>4</v>
      </c>
    </row>
    <row r="133" spans="1:124" x14ac:dyDescent="0.25">
      <c r="A133" s="29">
        <v>141</v>
      </c>
      <c r="B133" s="30" t="s">
        <v>408</v>
      </c>
      <c r="C133" s="14" t="s">
        <v>102</v>
      </c>
      <c r="D133" s="30" t="s">
        <v>103</v>
      </c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>
        <v>4</v>
      </c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55">
        <v>0</v>
      </c>
      <c r="DQ133" s="47">
        <v>2</v>
      </c>
      <c r="DR133" s="31">
        <v>1</v>
      </c>
      <c r="DS133" s="73">
        <f>PRODUCT(Таблица1[[#This Row],[РЕЙТИНГ НТЛ]:[РЕГ НТЛ]])</f>
        <v>2</v>
      </c>
      <c r="DT133" s="74">
        <f>SUM(Таблица1[[#This Row],[РЕЙТИНГ DPT]:[РЕЙТИНГ НТЛ]])</f>
        <v>2</v>
      </c>
    </row>
    <row r="134" spans="1:124" x14ac:dyDescent="0.25">
      <c r="A134" s="29">
        <v>169</v>
      </c>
      <c r="B134" s="30" t="s">
        <v>381</v>
      </c>
      <c r="C134" s="14" t="s">
        <v>102</v>
      </c>
      <c r="D134" s="30" t="s">
        <v>103</v>
      </c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>
        <v>5</v>
      </c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55">
        <v>0</v>
      </c>
      <c r="DQ134" s="47">
        <v>2</v>
      </c>
      <c r="DR134" s="31">
        <v>1</v>
      </c>
      <c r="DS134" s="73">
        <f>PRODUCT(Таблица1[[#This Row],[РЕЙТИНГ НТЛ]:[РЕГ НТЛ]])</f>
        <v>2</v>
      </c>
      <c r="DT134" s="74">
        <f>SUM(Таблица1[[#This Row],[РЕЙТИНГ DPT]:[РЕЙТИНГ НТЛ]])</f>
        <v>2</v>
      </c>
    </row>
    <row r="135" spans="1:124" x14ac:dyDescent="0.25">
      <c r="A135" s="29">
        <v>150</v>
      </c>
      <c r="B135" s="30" t="s">
        <v>409</v>
      </c>
      <c r="C135" s="14" t="s">
        <v>106</v>
      </c>
      <c r="D135" s="30" t="s">
        <v>107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>
        <v>6</v>
      </c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55">
        <v>0</v>
      </c>
      <c r="DQ135" s="47">
        <v>2</v>
      </c>
      <c r="DR135" s="16">
        <v>1</v>
      </c>
      <c r="DS135" s="73">
        <f>PRODUCT(Таблица1[[#This Row],[РЕЙТИНГ НТЛ]:[РЕГ НТЛ]])</f>
        <v>2</v>
      </c>
      <c r="DT135" s="74">
        <f>SUM(Таблица1[[#This Row],[РЕЙТИНГ DPT]:[РЕЙТИНГ НТЛ]])</f>
        <v>2</v>
      </c>
    </row>
    <row r="136" spans="1:124" x14ac:dyDescent="0.25">
      <c r="A136" s="29">
        <v>167</v>
      </c>
      <c r="B136" s="30" t="s">
        <v>410</v>
      </c>
      <c r="C136" s="14" t="s">
        <v>116</v>
      </c>
      <c r="D136" s="30" t="s">
        <v>210</v>
      </c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>
        <v>7</v>
      </c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55">
        <v>0</v>
      </c>
      <c r="DQ136" s="66">
        <v>0</v>
      </c>
      <c r="DR136" s="16">
        <v>0</v>
      </c>
      <c r="DS136" s="73">
        <f>PRODUCT(Таблица1[[#This Row],[РЕЙТИНГ НТЛ]:[РЕГ НТЛ]])</f>
        <v>0</v>
      </c>
      <c r="DT136" s="74">
        <f>SUM(Таблица1[[#This Row],[РЕЙТИНГ DPT]:[РЕЙТИНГ НТЛ]])</f>
        <v>0</v>
      </c>
    </row>
    <row r="137" spans="1:124" x14ac:dyDescent="0.25">
      <c r="A137" s="29">
        <v>142</v>
      </c>
      <c r="B137" s="14" t="s">
        <v>419</v>
      </c>
      <c r="C137" s="14" t="s">
        <v>102</v>
      </c>
      <c r="D137" s="30" t="s">
        <v>103</v>
      </c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>
        <v>1</v>
      </c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55">
        <v>0</v>
      </c>
      <c r="DQ137" s="47">
        <v>9</v>
      </c>
      <c r="DR137" s="31">
        <v>1</v>
      </c>
      <c r="DS137" s="73">
        <f>PRODUCT(Таблица1[[#This Row],[РЕЙТИНГ НТЛ]:[РЕГ НТЛ]])</f>
        <v>9</v>
      </c>
      <c r="DT137" s="74">
        <f>SUM(Таблица1[[#This Row],[РЕЙТИНГ DPT]:[РЕЙТИНГ НТЛ]])</f>
        <v>9</v>
      </c>
    </row>
    <row r="138" spans="1:124" x14ac:dyDescent="0.25">
      <c r="A138" s="29">
        <v>146</v>
      </c>
      <c r="B138" s="14" t="s">
        <v>425</v>
      </c>
      <c r="C138" s="14" t="s">
        <v>102</v>
      </c>
      <c r="D138" s="30" t="s">
        <v>103</v>
      </c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>
        <v>2</v>
      </c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55">
        <v>0</v>
      </c>
      <c r="DQ138" s="47">
        <v>6</v>
      </c>
      <c r="DR138" s="31">
        <v>1</v>
      </c>
      <c r="DS138" s="73">
        <f>PRODUCT(Таблица1[[#This Row],[РЕЙТИНГ НТЛ]:[РЕГ НТЛ]])</f>
        <v>6</v>
      </c>
      <c r="DT138" s="74">
        <f>SUM(Таблица1[[#This Row],[РЕЙТИНГ DPT]:[РЕЙТИНГ НТЛ]])</f>
        <v>6</v>
      </c>
    </row>
    <row r="139" spans="1:124" x14ac:dyDescent="0.25">
      <c r="A139" s="29">
        <v>161</v>
      </c>
      <c r="B139" s="14" t="s">
        <v>424</v>
      </c>
      <c r="C139" s="14" t="s">
        <v>102</v>
      </c>
      <c r="D139" s="30" t="s">
        <v>103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>
        <v>3</v>
      </c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55">
        <v>0</v>
      </c>
      <c r="DQ139" s="47">
        <v>6</v>
      </c>
      <c r="DR139" s="31">
        <v>1</v>
      </c>
      <c r="DS139" s="73">
        <f>PRODUCT(Таблица1[[#This Row],[РЕЙТИНГ НТЛ]:[РЕГ НТЛ]])</f>
        <v>6</v>
      </c>
      <c r="DT139" s="74">
        <f>SUM(Таблица1[[#This Row],[РЕЙТИНГ DPT]:[РЕЙТИНГ НТЛ]])</f>
        <v>6</v>
      </c>
    </row>
    <row r="140" spans="1:124" x14ac:dyDescent="0.25">
      <c r="A140" s="29">
        <v>166</v>
      </c>
      <c r="B140" s="14" t="s">
        <v>437</v>
      </c>
      <c r="C140" s="14" t="s">
        <v>190</v>
      </c>
      <c r="D140" s="30" t="s">
        <v>185</v>
      </c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>
        <v>4</v>
      </c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55">
        <v>0</v>
      </c>
      <c r="DQ140" s="47">
        <v>3</v>
      </c>
      <c r="DR140" s="16">
        <v>0</v>
      </c>
      <c r="DS140" s="73">
        <f>PRODUCT(Таблица1[[#This Row],[РЕЙТИНГ НТЛ]:[РЕГ НТЛ]])</f>
        <v>0</v>
      </c>
      <c r="DT140" s="74">
        <f>SUM(Таблица1[[#This Row],[РЕЙТИНГ DPT]:[РЕЙТИНГ НТЛ]])</f>
        <v>3</v>
      </c>
    </row>
    <row r="141" spans="1:124" x14ac:dyDescent="0.25">
      <c r="A141" s="29">
        <v>129</v>
      </c>
      <c r="B141" s="30" t="s">
        <v>386</v>
      </c>
      <c r="C141" s="14" t="s">
        <v>102</v>
      </c>
      <c r="D141" s="30" t="s">
        <v>103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>
        <v>1</v>
      </c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55">
        <v>0</v>
      </c>
      <c r="DQ141" s="47">
        <v>6</v>
      </c>
      <c r="DR141" s="31">
        <v>1</v>
      </c>
      <c r="DS141" s="73">
        <f>PRODUCT(Таблица1[[#This Row],[РЕЙТИНГ НТЛ]:[РЕГ НТЛ]])</f>
        <v>6</v>
      </c>
      <c r="DT141" s="74">
        <f>SUM(Таблица1[[#This Row],[РЕЙТИНГ DPT]:[РЕЙТИНГ НТЛ]])</f>
        <v>6</v>
      </c>
    </row>
    <row r="142" spans="1:124" x14ac:dyDescent="0.25">
      <c r="A142" s="29">
        <v>153</v>
      </c>
      <c r="B142" s="30" t="s">
        <v>388</v>
      </c>
      <c r="C142" s="14" t="s">
        <v>102</v>
      </c>
      <c r="D142" s="30" t="s">
        <v>202</v>
      </c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>
        <v>2</v>
      </c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55">
        <v>0</v>
      </c>
      <c r="DQ142" s="47">
        <v>4</v>
      </c>
      <c r="DR142" s="31">
        <v>1</v>
      </c>
      <c r="DS142" s="73">
        <f>PRODUCT(Таблица1[[#This Row],[РЕЙТИНГ НТЛ]:[РЕГ НТЛ]])</f>
        <v>4</v>
      </c>
      <c r="DT142" s="74">
        <f>SUM(Таблица1[[#This Row],[РЕЙТИНГ DPT]:[РЕЙТИНГ НТЛ]])</f>
        <v>4</v>
      </c>
    </row>
    <row r="143" spans="1:124" x14ac:dyDescent="0.25">
      <c r="A143" s="29">
        <v>154</v>
      </c>
      <c r="B143" s="30" t="s">
        <v>387</v>
      </c>
      <c r="C143" s="14" t="s">
        <v>102</v>
      </c>
      <c r="D143" s="30" t="s">
        <v>103</v>
      </c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>
        <v>3</v>
      </c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55">
        <v>0</v>
      </c>
      <c r="DQ143" s="47">
        <v>4</v>
      </c>
      <c r="DR143" s="31">
        <v>1</v>
      </c>
      <c r="DS143" s="73">
        <f>PRODUCT(Таблица1[[#This Row],[РЕЙТИНГ НТЛ]:[РЕГ НТЛ]])</f>
        <v>4</v>
      </c>
      <c r="DT143" s="74">
        <f>SUM(Таблица1[[#This Row],[РЕЙТИНГ DPT]:[РЕЙТИНГ НТЛ]])</f>
        <v>4</v>
      </c>
    </row>
    <row r="144" spans="1:124" x14ac:dyDescent="0.25">
      <c r="A144" s="29">
        <v>145</v>
      </c>
      <c r="B144" s="30" t="s">
        <v>375</v>
      </c>
      <c r="C144" s="14" t="s">
        <v>106</v>
      </c>
      <c r="D144" s="30" t="s">
        <v>198</v>
      </c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>
        <v>4</v>
      </c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55">
        <v>0</v>
      </c>
      <c r="DQ144" s="47">
        <v>2</v>
      </c>
      <c r="DR144" s="16">
        <v>1</v>
      </c>
      <c r="DS144" s="73">
        <f>PRODUCT(Таблица1[[#This Row],[РЕЙТИНГ НТЛ]:[РЕГ НТЛ]])</f>
        <v>2</v>
      </c>
      <c r="DT144" s="74">
        <f>SUM(Таблица1[[#This Row],[РЕЙТИНГ DPT]:[РЕЙТИНГ НТЛ]])</f>
        <v>2</v>
      </c>
    </row>
    <row r="145" spans="1:124" x14ac:dyDescent="0.25">
      <c r="A145" s="29">
        <v>165</v>
      </c>
      <c r="B145" s="30" t="s">
        <v>389</v>
      </c>
      <c r="C145" s="14" t="s">
        <v>102</v>
      </c>
      <c r="D145" s="30" t="s">
        <v>103</v>
      </c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>
        <v>5</v>
      </c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55">
        <v>0</v>
      </c>
      <c r="DQ145" s="47">
        <v>2</v>
      </c>
      <c r="DR145" s="16">
        <v>1</v>
      </c>
      <c r="DS145" s="73">
        <f>PRODUCT(Таблица1[[#This Row],[РЕЙТИНГ НТЛ]:[РЕГ НТЛ]])</f>
        <v>2</v>
      </c>
      <c r="DT145" s="74">
        <f>SUM(Таблица1[[#This Row],[РЕЙТИНГ DPT]:[РЕЙТИНГ НТЛ]])</f>
        <v>2</v>
      </c>
    </row>
    <row r="146" spans="1:124" x14ac:dyDescent="0.25">
      <c r="A146" s="29">
        <v>130</v>
      </c>
      <c r="B146" s="30" t="s">
        <v>390</v>
      </c>
      <c r="C146" s="14" t="s">
        <v>102</v>
      </c>
      <c r="D146" s="30" t="s">
        <v>103</v>
      </c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>
        <v>6</v>
      </c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55">
        <v>0</v>
      </c>
      <c r="DQ146" s="47">
        <v>2</v>
      </c>
      <c r="DR146" s="31">
        <v>1</v>
      </c>
      <c r="DS146" s="73">
        <f>PRODUCT(Таблица1[[#This Row],[РЕЙТИНГ НТЛ]:[РЕГ НТЛ]])</f>
        <v>2</v>
      </c>
      <c r="DT146" s="74">
        <f>SUM(Таблица1[[#This Row],[РЕЙТИНГ DPT]:[РЕЙТИНГ НТЛ]])</f>
        <v>2</v>
      </c>
    </row>
    <row r="147" spans="1:124" x14ac:dyDescent="0.25">
      <c r="A147" s="29">
        <v>136</v>
      </c>
      <c r="B147" s="30" t="s">
        <v>370</v>
      </c>
      <c r="C147" s="14" t="s">
        <v>104</v>
      </c>
      <c r="D147" s="30" t="s">
        <v>105</v>
      </c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>
        <v>1</v>
      </c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55">
        <v>0</v>
      </c>
      <c r="DQ147" s="47">
        <v>6</v>
      </c>
      <c r="DR147" s="16">
        <v>1</v>
      </c>
      <c r="DS147" s="73">
        <f>PRODUCT(Таблица1[[#This Row],[РЕЙТИНГ НТЛ]:[РЕГ НТЛ]])</f>
        <v>6</v>
      </c>
      <c r="DT147" s="74">
        <f>SUM(Таблица1[[#This Row],[РЕЙТИНГ DPT]:[РЕЙТИНГ НТЛ]])</f>
        <v>6</v>
      </c>
    </row>
    <row r="148" spans="1:124" x14ac:dyDescent="0.25">
      <c r="A148" s="29">
        <v>139</v>
      </c>
      <c r="B148" s="30" t="s">
        <v>371</v>
      </c>
      <c r="C148" s="14" t="s">
        <v>106</v>
      </c>
      <c r="D148" s="30" t="s">
        <v>198</v>
      </c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>
        <v>2</v>
      </c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55">
        <v>0</v>
      </c>
      <c r="DQ148" s="47">
        <v>4</v>
      </c>
      <c r="DR148" s="31">
        <v>0</v>
      </c>
      <c r="DS148" s="73">
        <f>PRODUCT(Таблица1[[#This Row],[РЕЙТИНГ НТЛ]:[РЕГ НТЛ]])</f>
        <v>0</v>
      </c>
      <c r="DT148" s="74">
        <f>SUM(Таблица1[[#This Row],[РЕЙТИНГ DPT]:[РЕЙТИНГ НТЛ]])</f>
        <v>4</v>
      </c>
    </row>
    <row r="149" spans="1:124" x14ac:dyDescent="0.25">
      <c r="A149" s="29">
        <v>128</v>
      </c>
      <c r="B149" s="30" t="s">
        <v>392</v>
      </c>
      <c r="C149" s="14" t="s">
        <v>104</v>
      </c>
      <c r="D149" s="30" t="s">
        <v>105</v>
      </c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>
        <v>3</v>
      </c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55">
        <v>0</v>
      </c>
      <c r="DQ149" s="47">
        <v>4</v>
      </c>
      <c r="DR149" s="16">
        <v>1</v>
      </c>
      <c r="DS149" s="73">
        <f>PRODUCT(Таблица1[[#This Row],[РЕЙТИНГ НТЛ]:[РЕГ НТЛ]])</f>
        <v>4</v>
      </c>
      <c r="DT149" s="74">
        <f>SUM(Таблица1[[#This Row],[РЕЙТИНГ DPT]:[РЕЙТИНГ НТЛ]])</f>
        <v>4</v>
      </c>
    </row>
    <row r="150" spans="1:124" x14ac:dyDescent="0.25">
      <c r="A150" s="29">
        <v>147</v>
      </c>
      <c r="B150" s="14" t="s">
        <v>417</v>
      </c>
      <c r="C150" s="14" t="s">
        <v>102</v>
      </c>
      <c r="D150" s="30" t="s">
        <v>103</v>
      </c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>
        <v>1</v>
      </c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55">
        <v>0</v>
      </c>
      <c r="DQ150" s="47">
        <v>9</v>
      </c>
      <c r="DR150" s="16">
        <v>1</v>
      </c>
      <c r="DS150" s="73">
        <f>PRODUCT(Таблица1[[#This Row],[РЕЙТИНГ НТЛ]:[РЕГ НТЛ]])</f>
        <v>9</v>
      </c>
      <c r="DT150" s="74">
        <f>SUM(Таблица1[[#This Row],[РЕЙТИНГ DPT]:[РЕЙТИНГ НТЛ]])</f>
        <v>9</v>
      </c>
    </row>
    <row r="151" spans="1:124" x14ac:dyDescent="0.25">
      <c r="A151" s="29">
        <v>160</v>
      </c>
      <c r="B151" s="14" t="s">
        <v>422</v>
      </c>
      <c r="C151" s="14" t="s">
        <v>102</v>
      </c>
      <c r="D151" s="30" t="s">
        <v>103</v>
      </c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>
        <v>2</v>
      </c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55">
        <v>0</v>
      </c>
      <c r="DQ151" s="47">
        <v>6</v>
      </c>
      <c r="DR151" s="31">
        <v>1</v>
      </c>
      <c r="DS151" s="73">
        <f>PRODUCT(Таблица1[[#This Row],[РЕЙТИНГ НТЛ]:[РЕГ НТЛ]])</f>
        <v>6</v>
      </c>
      <c r="DT151" s="74">
        <f>SUM(Таблица1[[#This Row],[РЕЙТИНГ DPT]:[РЕЙТИНГ НТЛ]])</f>
        <v>6</v>
      </c>
    </row>
    <row r="152" spans="1:124" x14ac:dyDescent="0.25">
      <c r="A152" s="29">
        <v>136</v>
      </c>
      <c r="B152" s="30" t="s">
        <v>370</v>
      </c>
      <c r="C152" s="14" t="s">
        <v>104</v>
      </c>
      <c r="D152" s="30" t="s">
        <v>105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4"/>
      <c r="BD152" s="34"/>
      <c r="BE152" s="34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>
        <v>1</v>
      </c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55">
        <v>0</v>
      </c>
      <c r="DQ152" s="47">
        <v>3</v>
      </c>
      <c r="DR152" s="16">
        <v>1</v>
      </c>
      <c r="DS152" s="75">
        <f>PRODUCT(Таблица1[[#This Row],[РЕЙТИНГ НТЛ]:[РЕГ НТЛ]])</f>
        <v>3</v>
      </c>
      <c r="DT152" s="74">
        <f>SUM(Таблица1[[#This Row],[РЕЙТИНГ DPT]:[РЕЙТИНГ НТЛ]])</f>
        <v>3</v>
      </c>
    </row>
    <row r="153" spans="1:124" x14ac:dyDescent="0.25">
      <c r="A153" s="29">
        <v>129</v>
      </c>
      <c r="B153" s="30" t="s">
        <v>386</v>
      </c>
      <c r="C153" s="14" t="s">
        <v>102</v>
      </c>
      <c r="D153" s="30" t="s">
        <v>103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>
        <v>2</v>
      </c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55">
        <v>0</v>
      </c>
      <c r="DQ153" s="47">
        <v>2</v>
      </c>
      <c r="DR153" s="31">
        <v>1</v>
      </c>
      <c r="DS153" s="73">
        <f>PRODUCT(Таблица1[[#This Row],[РЕЙТИНГ НТЛ]:[РЕГ НТЛ]])</f>
        <v>2</v>
      </c>
      <c r="DT153" s="74">
        <f>SUM(Таблица1[[#This Row],[РЕЙТИНГ DPT]:[РЕЙТИНГ НТЛ]])</f>
        <v>2</v>
      </c>
    </row>
    <row r="154" spans="1:124" x14ac:dyDescent="0.25">
      <c r="A154" s="29">
        <v>154</v>
      </c>
      <c r="B154" s="30" t="s">
        <v>387</v>
      </c>
      <c r="C154" s="14" t="s">
        <v>102</v>
      </c>
      <c r="D154" s="30" t="s">
        <v>103</v>
      </c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>
        <v>3</v>
      </c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55">
        <v>0</v>
      </c>
      <c r="DQ154" s="47">
        <v>2</v>
      </c>
      <c r="DR154" s="31">
        <v>1</v>
      </c>
      <c r="DS154" s="73">
        <f>PRODUCT(Таблица1[[#This Row],[РЕЙТИНГ НТЛ]:[РЕГ НТЛ]])</f>
        <v>2</v>
      </c>
      <c r="DT154" s="74">
        <f>SUM(Таблица1[[#This Row],[РЕЙТИНГ DPT]:[РЕЙТИНГ НТЛ]])</f>
        <v>2</v>
      </c>
    </row>
    <row r="155" spans="1:124" x14ac:dyDescent="0.25">
      <c r="A155" s="29">
        <v>153</v>
      </c>
      <c r="B155" s="30" t="s">
        <v>388</v>
      </c>
      <c r="C155" s="14" t="s">
        <v>102</v>
      </c>
      <c r="D155" s="30" t="s">
        <v>202</v>
      </c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>
        <v>4</v>
      </c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55">
        <v>0</v>
      </c>
      <c r="DQ155" s="48">
        <v>1</v>
      </c>
      <c r="DR155" s="31">
        <v>1</v>
      </c>
      <c r="DS155" s="73">
        <f>PRODUCT(Таблица1[[#This Row],[РЕЙТИНГ НТЛ]:[РЕГ НТЛ]])</f>
        <v>1</v>
      </c>
      <c r="DT155" s="74">
        <f>SUM(Таблица1[[#This Row],[РЕЙТИНГ DPT]:[РЕЙТИНГ НТЛ]])</f>
        <v>1</v>
      </c>
    </row>
    <row r="156" spans="1:124" x14ac:dyDescent="0.25">
      <c r="A156" s="29">
        <v>145</v>
      </c>
      <c r="B156" s="30" t="s">
        <v>375</v>
      </c>
      <c r="C156" s="14" t="s">
        <v>106</v>
      </c>
      <c r="D156" s="30" t="s">
        <v>198</v>
      </c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>
        <v>5</v>
      </c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55">
        <v>0</v>
      </c>
      <c r="DQ156" s="48">
        <v>1</v>
      </c>
      <c r="DR156" s="16">
        <v>1</v>
      </c>
      <c r="DS156" s="73">
        <f>PRODUCT(Таблица1[[#This Row],[РЕЙТИНГ НТЛ]:[РЕГ НТЛ]])</f>
        <v>1</v>
      </c>
      <c r="DT156" s="74">
        <f>SUM(Таблица1[[#This Row],[РЕЙТИНГ DPT]:[РЕЙТИНГ НТЛ]])</f>
        <v>1</v>
      </c>
    </row>
    <row r="157" spans="1:124" x14ac:dyDescent="0.25">
      <c r="A157" s="29">
        <v>165</v>
      </c>
      <c r="B157" s="30" t="s">
        <v>389</v>
      </c>
      <c r="C157" s="14" t="s">
        <v>102</v>
      </c>
      <c r="D157" s="30" t="s">
        <v>103</v>
      </c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>
        <v>6</v>
      </c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55">
        <v>0</v>
      </c>
      <c r="DQ157" s="47">
        <v>1</v>
      </c>
      <c r="DR157" s="16">
        <v>1</v>
      </c>
      <c r="DS157" s="73">
        <f>PRODUCT(Таблица1[[#This Row],[РЕЙТИНГ НТЛ]:[РЕГ НТЛ]])</f>
        <v>1</v>
      </c>
      <c r="DT157" s="74">
        <f>SUM(Таблица1[[#This Row],[РЕЙТИНГ DPT]:[РЕЙТИНГ НТЛ]])</f>
        <v>1</v>
      </c>
    </row>
    <row r="158" spans="1:124" x14ac:dyDescent="0.25">
      <c r="A158" s="29">
        <v>139</v>
      </c>
      <c r="B158" s="30" t="s">
        <v>371</v>
      </c>
      <c r="C158" s="14" t="s">
        <v>106</v>
      </c>
      <c r="D158" s="30" t="s">
        <v>198</v>
      </c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>
        <v>7</v>
      </c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55">
        <v>0</v>
      </c>
      <c r="DQ158" s="66">
        <v>0</v>
      </c>
      <c r="DR158" s="31">
        <v>0</v>
      </c>
      <c r="DS158" s="73">
        <f>PRODUCT(Таблица1[[#This Row],[РЕЙТИНГ НТЛ]:[РЕГ НТЛ]])</f>
        <v>0</v>
      </c>
      <c r="DT158" s="74">
        <f>SUM(Таблица1[[#This Row],[РЕЙТИНГ DPT]:[РЕЙТИНГ НТЛ]])</f>
        <v>0</v>
      </c>
    </row>
    <row r="159" spans="1:124" x14ac:dyDescent="0.25">
      <c r="A159" s="29">
        <v>130</v>
      </c>
      <c r="B159" s="30" t="s">
        <v>390</v>
      </c>
      <c r="C159" s="14" t="s">
        <v>102</v>
      </c>
      <c r="D159" s="30" t="s">
        <v>103</v>
      </c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>
        <v>8</v>
      </c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55">
        <v>0</v>
      </c>
      <c r="DQ159" s="66">
        <v>0</v>
      </c>
      <c r="DR159" s="31">
        <v>1</v>
      </c>
      <c r="DS159" s="73">
        <f>PRODUCT(Таблица1[[#This Row],[РЕЙТИНГ НТЛ]:[РЕГ НТЛ]])</f>
        <v>0</v>
      </c>
      <c r="DT159" s="74">
        <f>SUM(Таблица1[[#This Row],[РЕЙТИНГ DPT]:[РЕЙТИНГ НТЛ]])</f>
        <v>0</v>
      </c>
    </row>
    <row r="160" spans="1:124" x14ac:dyDescent="0.25">
      <c r="A160" s="29">
        <v>262</v>
      </c>
      <c r="B160" s="30" t="s">
        <v>391</v>
      </c>
      <c r="C160" s="14" t="s">
        <v>104</v>
      </c>
      <c r="D160" s="30" t="s">
        <v>105</v>
      </c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>
        <v>1</v>
      </c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56">
        <v>3</v>
      </c>
      <c r="DQ160" s="66">
        <v>0</v>
      </c>
      <c r="DR160" s="16">
        <v>1</v>
      </c>
      <c r="DS160" s="32">
        <f>PRODUCT(Таблица1[[#This Row],[РЕЙТИНГ НТЛ]:[РЕГ НТЛ]])</f>
        <v>0</v>
      </c>
      <c r="DT160" s="70">
        <f>SUM(Таблица1[[#This Row],[РЕЙТИНГ DPT]:[РЕЙТИНГ НТЛ]])</f>
        <v>3</v>
      </c>
    </row>
    <row r="161" spans="1:124" x14ac:dyDescent="0.25">
      <c r="A161" s="29">
        <v>164</v>
      </c>
      <c r="B161" s="30" t="s">
        <v>376</v>
      </c>
      <c r="C161" s="14" t="s">
        <v>102</v>
      </c>
      <c r="D161" s="30" t="s">
        <v>103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>
        <v>2</v>
      </c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56">
        <v>2</v>
      </c>
      <c r="DQ161" s="66">
        <v>0</v>
      </c>
      <c r="DR161" s="31">
        <v>1</v>
      </c>
      <c r="DS161" s="32">
        <f>PRODUCT(Таблица1[[#This Row],[РЕЙТИНГ НТЛ]:[РЕГ НТЛ]])</f>
        <v>0</v>
      </c>
      <c r="DT161" s="70">
        <f>SUM(Таблица1[[#This Row],[РЕЙТИНГ DPT]:[РЕЙТИНГ НТЛ]])</f>
        <v>2</v>
      </c>
    </row>
    <row r="162" spans="1:124" x14ac:dyDescent="0.25">
      <c r="A162" s="29">
        <v>149</v>
      </c>
      <c r="B162" s="30" t="s">
        <v>379</v>
      </c>
      <c r="C162" s="14" t="s">
        <v>102</v>
      </c>
      <c r="D162" s="30" t="s">
        <v>103</v>
      </c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>
        <v>3</v>
      </c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56">
        <v>2</v>
      </c>
      <c r="DQ162" s="66">
        <v>0</v>
      </c>
      <c r="DR162" s="31">
        <v>1</v>
      </c>
      <c r="DS162" s="32">
        <f>PRODUCT(Таблица1[[#This Row],[РЕЙТИНГ НТЛ]:[РЕГ НТЛ]])</f>
        <v>0</v>
      </c>
      <c r="DT162" s="70">
        <f>SUM(Таблица1[[#This Row],[РЕЙТИНГ DPT]:[РЕЙТИНГ НТЛ]])</f>
        <v>2</v>
      </c>
    </row>
    <row r="163" spans="1:124" x14ac:dyDescent="0.25">
      <c r="A163" s="29">
        <v>142</v>
      </c>
      <c r="B163" s="30" t="s">
        <v>377</v>
      </c>
      <c r="C163" s="14" t="s">
        <v>102</v>
      </c>
      <c r="D163" s="30" t="s">
        <v>103</v>
      </c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>
        <v>4</v>
      </c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56">
        <v>1</v>
      </c>
      <c r="DQ163" s="66">
        <v>0</v>
      </c>
      <c r="DR163" s="31">
        <v>1</v>
      </c>
      <c r="DS163" s="32">
        <f>PRODUCT(Таблица1[[#This Row],[РЕЙТИНГ НТЛ]:[РЕГ НТЛ]])</f>
        <v>0</v>
      </c>
      <c r="DT163" s="70">
        <f>SUM(Таблица1[[#This Row],[РЕЙТИНГ DPT]:[РЕЙТИНГ НТЛ]])</f>
        <v>1</v>
      </c>
    </row>
    <row r="164" spans="1:124" x14ac:dyDescent="0.25">
      <c r="A164" s="29">
        <v>169</v>
      </c>
      <c r="B164" s="30" t="s">
        <v>381</v>
      </c>
      <c r="C164" s="14" t="s">
        <v>102</v>
      </c>
      <c r="D164" s="30" t="s">
        <v>103</v>
      </c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>
        <v>5</v>
      </c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56">
        <v>1</v>
      </c>
      <c r="DQ164" s="66">
        <v>0</v>
      </c>
      <c r="DR164" s="31">
        <v>1</v>
      </c>
      <c r="DS164" s="32">
        <f>PRODUCT(Таблица1[[#This Row],[РЕЙТИНГ НТЛ]:[РЕГ НТЛ]])</f>
        <v>0</v>
      </c>
      <c r="DT164" s="70">
        <f>SUM(Таблица1[[#This Row],[РЕЙТИНГ DPT]:[РЕЙТИНГ НТЛ]])</f>
        <v>1</v>
      </c>
    </row>
    <row r="165" spans="1:124" x14ac:dyDescent="0.25">
      <c r="A165" s="29">
        <v>128</v>
      </c>
      <c r="B165" s="30" t="s">
        <v>392</v>
      </c>
      <c r="C165" s="14" t="s">
        <v>104</v>
      </c>
      <c r="D165" s="30" t="s">
        <v>105</v>
      </c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>
        <v>6</v>
      </c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56">
        <v>1</v>
      </c>
      <c r="DQ165" s="66">
        <v>0</v>
      </c>
      <c r="DR165" s="16">
        <v>1</v>
      </c>
      <c r="DS165" s="32">
        <f>PRODUCT(Таблица1[[#This Row],[РЕЙТИНГ НТЛ]:[РЕГ НТЛ]])</f>
        <v>0</v>
      </c>
      <c r="DT165" s="70">
        <f>SUM(Таблица1[[#This Row],[РЕЙТИНГ DPT]:[РЕЙТИНГ НТЛ]])</f>
        <v>1</v>
      </c>
    </row>
    <row r="166" spans="1:124" x14ac:dyDescent="0.25">
      <c r="A166" s="29">
        <v>139</v>
      </c>
      <c r="B166" s="30" t="s">
        <v>371</v>
      </c>
      <c r="C166" s="14" t="s">
        <v>106</v>
      </c>
      <c r="D166" s="30" t="s">
        <v>198</v>
      </c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>
        <v>7</v>
      </c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55">
        <v>0</v>
      </c>
      <c r="DQ166" s="66">
        <v>0</v>
      </c>
      <c r="DR166" s="31">
        <v>0</v>
      </c>
      <c r="DS166" s="73">
        <f>PRODUCT(Таблица1[[#This Row],[РЕЙТИНГ НТЛ]:[РЕГ НТЛ]])</f>
        <v>0</v>
      </c>
      <c r="DT166" s="74">
        <f>SUM(Таблица1[[#This Row],[РЕЙТИНГ DPT]:[РЕЙТИНГ НТЛ]])</f>
        <v>0</v>
      </c>
    </row>
    <row r="167" spans="1:124" x14ac:dyDescent="0.25">
      <c r="A167" s="33">
        <v>160</v>
      </c>
      <c r="B167" s="14" t="s">
        <v>422</v>
      </c>
      <c r="C167" s="14" t="s">
        <v>102</v>
      </c>
      <c r="D167" s="34" t="s">
        <v>103</v>
      </c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>
        <v>1</v>
      </c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58">
        <v>6</v>
      </c>
      <c r="DQ167" s="66">
        <v>0</v>
      </c>
      <c r="DR167" s="35">
        <v>1</v>
      </c>
      <c r="DS167" s="36">
        <f>PRODUCT(Таблица1[[#This Row],[РЕЙТИНГ НТЛ]:[РЕГ НТЛ]])</f>
        <v>0</v>
      </c>
      <c r="DT167" s="70">
        <f>SUM(Таблица1[[#This Row],[РЕЙТИНГ DPT]:[РЕЙТИНГ НТЛ]])</f>
        <v>6</v>
      </c>
    </row>
    <row r="168" spans="1:124" x14ac:dyDescent="0.25">
      <c r="A168" s="29">
        <v>142</v>
      </c>
      <c r="B168" s="14" t="s">
        <v>419</v>
      </c>
      <c r="C168" s="14" t="s">
        <v>102</v>
      </c>
      <c r="D168" s="30" t="s">
        <v>103</v>
      </c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>
        <v>2</v>
      </c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56">
        <v>4</v>
      </c>
      <c r="DQ168" s="66">
        <v>0</v>
      </c>
      <c r="DR168" s="31">
        <v>1</v>
      </c>
      <c r="DS168" s="32">
        <f>PRODUCT(Таблица1[[#This Row],[РЕЙТИНГ НТЛ]:[РЕГ НТЛ]])</f>
        <v>0</v>
      </c>
      <c r="DT168" s="70">
        <f>SUM(Таблица1[[#This Row],[РЕЙТИНГ DPT]:[РЕЙТИНГ НТЛ]])</f>
        <v>4</v>
      </c>
    </row>
    <row r="169" spans="1:124" x14ac:dyDescent="0.25">
      <c r="A169" s="33">
        <v>146</v>
      </c>
      <c r="B169" s="18" t="s">
        <v>425</v>
      </c>
      <c r="C169" s="14" t="s">
        <v>102</v>
      </c>
      <c r="D169" s="34" t="s">
        <v>103</v>
      </c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>
        <v>3</v>
      </c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58">
        <v>4</v>
      </c>
      <c r="DQ169" s="66">
        <v>0</v>
      </c>
      <c r="DR169" s="35">
        <v>1</v>
      </c>
      <c r="DS169" s="36">
        <f>PRODUCT(Таблица1[[#This Row],[РЕЙТИНГ НТЛ]:[РЕГ НТЛ]])</f>
        <v>0</v>
      </c>
      <c r="DT169" s="70">
        <f>SUM(Таблица1[[#This Row],[РЕЙТИНГ DPT]:[РЕЙТИНГ НТЛ]])</f>
        <v>4</v>
      </c>
    </row>
    <row r="170" spans="1:124" x14ac:dyDescent="0.25">
      <c r="A170" s="29">
        <v>148</v>
      </c>
      <c r="B170" s="30" t="s">
        <v>374</v>
      </c>
      <c r="C170" s="14" t="s">
        <v>102</v>
      </c>
      <c r="D170" s="30" t="s">
        <v>103</v>
      </c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>
        <v>1</v>
      </c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55">
        <v>3</v>
      </c>
      <c r="DQ170" s="66">
        <v>0</v>
      </c>
      <c r="DR170" s="16">
        <v>1</v>
      </c>
      <c r="DS170" s="32">
        <f>PRODUCT(Таблица1[[#This Row],[РЕЙТИНГ НТЛ]:[РЕГ НТЛ]])</f>
        <v>0</v>
      </c>
      <c r="DT170" s="70">
        <f>SUM(Таблица1[[#This Row],[РЕЙТИНГ DPT]:[РЕЙТИНГ НТЛ]])</f>
        <v>3</v>
      </c>
    </row>
    <row r="171" spans="1:124" x14ac:dyDescent="0.25">
      <c r="A171" s="29">
        <v>262</v>
      </c>
      <c r="B171" s="30" t="s">
        <v>391</v>
      </c>
      <c r="C171" s="14" t="s">
        <v>104</v>
      </c>
      <c r="D171" s="30" t="s">
        <v>105</v>
      </c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>
        <v>2</v>
      </c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55">
        <v>2</v>
      </c>
      <c r="DQ171" s="66">
        <v>0</v>
      </c>
      <c r="DR171" s="16">
        <v>1</v>
      </c>
      <c r="DS171" s="32">
        <f>PRODUCT(Таблица1[[#This Row],[РЕЙТИНГ НТЛ]:[РЕГ НТЛ]])</f>
        <v>0</v>
      </c>
      <c r="DT171" s="70">
        <f>SUM(Таблица1[[#This Row],[РЕЙТИНГ DPT]:[РЕЙТИНГ НТЛ]])</f>
        <v>2</v>
      </c>
    </row>
    <row r="172" spans="1:124" x14ac:dyDescent="0.25">
      <c r="A172" s="29">
        <v>153</v>
      </c>
      <c r="B172" s="30" t="s">
        <v>388</v>
      </c>
      <c r="C172" s="14" t="s">
        <v>102</v>
      </c>
      <c r="D172" s="30" t="s">
        <v>202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>
        <v>3</v>
      </c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55">
        <v>2</v>
      </c>
      <c r="DQ172" s="66">
        <v>0</v>
      </c>
      <c r="DR172" s="31">
        <v>1</v>
      </c>
      <c r="DS172" s="32">
        <f>PRODUCT(Таблица1[[#This Row],[РЕЙТИНГ НТЛ]:[РЕГ НТЛ]])</f>
        <v>0</v>
      </c>
      <c r="DT172" s="70">
        <f>SUM(Таблица1[[#This Row],[РЕЙТИНГ DPT]:[РЕЙТИНГ НТЛ]])</f>
        <v>2</v>
      </c>
    </row>
    <row r="173" spans="1:124" x14ac:dyDescent="0.25">
      <c r="A173" s="29">
        <v>157</v>
      </c>
      <c r="B173" s="30" t="s">
        <v>378</v>
      </c>
      <c r="C173" s="14" t="s">
        <v>102</v>
      </c>
      <c r="D173" s="30" t="s">
        <v>103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>
        <v>4</v>
      </c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56">
        <v>1</v>
      </c>
      <c r="DQ173" s="66">
        <v>0</v>
      </c>
      <c r="DR173" s="31">
        <v>1</v>
      </c>
      <c r="DS173" s="32">
        <f>PRODUCT(Таблица1[[#This Row],[РЕЙТИНГ НТЛ]:[РЕГ НТЛ]])</f>
        <v>0</v>
      </c>
      <c r="DT173" s="70">
        <f>SUM(Таблица1[[#This Row],[РЕЙТИНГ DPT]:[РЕЙТИНГ НТЛ]])</f>
        <v>1</v>
      </c>
    </row>
    <row r="174" spans="1:124" x14ac:dyDescent="0.25">
      <c r="A174" s="29">
        <v>154</v>
      </c>
      <c r="B174" s="30" t="s">
        <v>387</v>
      </c>
      <c r="C174" s="14" t="s">
        <v>102</v>
      </c>
      <c r="D174" s="30" t="s">
        <v>103</v>
      </c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>
        <v>5</v>
      </c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55">
        <v>1</v>
      </c>
      <c r="DQ174" s="66">
        <v>0</v>
      </c>
      <c r="DR174" s="31">
        <v>1</v>
      </c>
      <c r="DS174" s="32">
        <f>PRODUCT(Таблица1[[#This Row],[РЕЙТИНГ НТЛ]:[РЕГ НТЛ]])</f>
        <v>0</v>
      </c>
      <c r="DT174" s="70">
        <f>SUM(Таблица1[[#This Row],[РЕЙТИНГ DPT]:[РЕЙТИНГ НТЛ]])</f>
        <v>1</v>
      </c>
    </row>
    <row r="175" spans="1:124" x14ac:dyDescent="0.25">
      <c r="A175" s="29">
        <v>165</v>
      </c>
      <c r="B175" s="30" t="s">
        <v>389</v>
      </c>
      <c r="C175" s="14" t="s">
        <v>102</v>
      </c>
      <c r="D175" s="30" t="s">
        <v>103</v>
      </c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>
        <v>6</v>
      </c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55">
        <v>1</v>
      </c>
      <c r="DQ175" s="66">
        <v>0</v>
      </c>
      <c r="DR175" s="16">
        <v>1</v>
      </c>
      <c r="DS175" s="32">
        <f>PRODUCT(Таблица1[[#This Row],[РЕЙТИНГ НТЛ]:[РЕГ НТЛ]])</f>
        <v>0</v>
      </c>
      <c r="DT175" s="70">
        <f>SUM(Таблица1[[#This Row],[РЕЙТИНГ DPT]:[РЕЙТИНГ НТЛ]])</f>
        <v>1</v>
      </c>
    </row>
    <row r="176" spans="1:124" x14ac:dyDescent="0.25">
      <c r="A176" s="29">
        <v>145</v>
      </c>
      <c r="B176" s="30" t="s">
        <v>375</v>
      </c>
      <c r="C176" s="14" t="s">
        <v>106</v>
      </c>
      <c r="D176" s="30" t="s">
        <v>198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>
        <v>7</v>
      </c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55">
        <v>0</v>
      </c>
      <c r="DQ176" s="66">
        <v>0</v>
      </c>
      <c r="DR176" s="16">
        <v>1</v>
      </c>
      <c r="DS176" s="73">
        <f>PRODUCT(Таблица1[[#This Row],[РЕЙТИНГ НТЛ]:[РЕГ НТЛ]])</f>
        <v>0</v>
      </c>
      <c r="DT176" s="74">
        <f>SUM(Таблица1[[#This Row],[РЕЙТИНГ DPT]:[РЕЙТИНГ НТЛ]])</f>
        <v>0</v>
      </c>
    </row>
    <row r="177" spans="1:124" x14ac:dyDescent="0.25">
      <c r="A177" s="29">
        <v>130</v>
      </c>
      <c r="B177" s="30" t="s">
        <v>390</v>
      </c>
      <c r="C177" s="14" t="s">
        <v>102</v>
      </c>
      <c r="D177" s="30" t="s">
        <v>103</v>
      </c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>
        <v>10</v>
      </c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55">
        <v>0</v>
      </c>
      <c r="DQ177" s="66">
        <v>0</v>
      </c>
      <c r="DR177" s="31">
        <v>1</v>
      </c>
      <c r="DS177" s="73">
        <f>PRODUCT(Таблица1[[#This Row],[РЕЙТИНГ НТЛ]:[РЕГ НТЛ]])</f>
        <v>0</v>
      </c>
      <c r="DT177" s="74">
        <f>SUM(Таблица1[[#This Row],[РЕЙТИНГ DPT]:[РЕЙТИНГ НТЛ]])</f>
        <v>0</v>
      </c>
    </row>
    <row r="178" spans="1:124" x14ac:dyDescent="0.25">
      <c r="A178" s="29">
        <v>128</v>
      </c>
      <c r="B178" s="30" t="s">
        <v>392</v>
      </c>
      <c r="C178" s="14" t="s">
        <v>104</v>
      </c>
      <c r="D178" s="30" t="s">
        <v>105</v>
      </c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 t="s">
        <v>152</v>
      </c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55">
        <v>0</v>
      </c>
      <c r="DQ178" s="66">
        <v>0</v>
      </c>
      <c r="DR178" s="16">
        <v>1</v>
      </c>
      <c r="DS178" s="73">
        <f>PRODUCT(Таблица1[[#This Row],[РЕЙТИНГ НТЛ]:[РЕГ НТЛ]])</f>
        <v>0</v>
      </c>
      <c r="DT178" s="74">
        <f>SUM(Таблица1[[#This Row],[РЕЙТИНГ DPT]:[РЕЙТИНГ НТЛ]])</f>
        <v>0</v>
      </c>
    </row>
    <row r="179" spans="1:124" x14ac:dyDescent="0.25">
      <c r="A179" s="29">
        <v>139</v>
      </c>
      <c r="B179" s="30" t="s">
        <v>371</v>
      </c>
      <c r="C179" s="14" t="s">
        <v>106</v>
      </c>
      <c r="D179" s="30" t="s">
        <v>198</v>
      </c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 t="s">
        <v>152</v>
      </c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55">
        <v>0</v>
      </c>
      <c r="DQ179" s="66">
        <v>0</v>
      </c>
      <c r="DR179" s="31">
        <v>0</v>
      </c>
      <c r="DS179" s="73">
        <f>PRODUCT(Таблица1[[#This Row],[РЕЙТИНГ НТЛ]:[РЕГ НТЛ]])</f>
        <v>0</v>
      </c>
      <c r="DT179" s="74">
        <f>SUM(Таблица1[[#This Row],[РЕЙТИНГ DPT]:[РЕЙТИНГ НТЛ]])</f>
        <v>0</v>
      </c>
    </row>
    <row r="180" spans="1:124" x14ac:dyDescent="0.25">
      <c r="A180" s="29">
        <v>129</v>
      </c>
      <c r="B180" s="30" t="s">
        <v>386</v>
      </c>
      <c r="C180" s="14" t="s">
        <v>102</v>
      </c>
      <c r="D180" s="30" t="s">
        <v>103</v>
      </c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>
        <v>1</v>
      </c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56">
        <v>3</v>
      </c>
      <c r="DQ180" s="66">
        <v>0</v>
      </c>
      <c r="DR180" s="31">
        <v>1</v>
      </c>
      <c r="DS180" s="32">
        <f>PRODUCT(Таблица1[[#This Row],[РЕЙТИНГ НТЛ]:[РЕГ НТЛ]])</f>
        <v>0</v>
      </c>
      <c r="DT180" s="70">
        <f>SUM(Таблица1[[#This Row],[РЕЙТИНГ DPT]:[РЕЙТИНГ НТЛ]])</f>
        <v>3</v>
      </c>
    </row>
    <row r="181" spans="1:124" x14ac:dyDescent="0.25">
      <c r="A181" s="29">
        <v>262</v>
      </c>
      <c r="B181" s="30" t="s">
        <v>391</v>
      </c>
      <c r="C181" s="14" t="s">
        <v>104</v>
      </c>
      <c r="D181" s="30" t="s">
        <v>105</v>
      </c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>
        <v>2</v>
      </c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56">
        <v>2</v>
      </c>
      <c r="DQ181" s="66">
        <v>0</v>
      </c>
      <c r="DR181" s="16">
        <v>1</v>
      </c>
      <c r="DS181" s="32">
        <f>PRODUCT(Таблица1[[#This Row],[РЕЙТИНГ НТЛ]:[РЕГ НТЛ]])</f>
        <v>0</v>
      </c>
      <c r="DT181" s="70">
        <f>SUM(Таблица1[[#This Row],[РЕЙТИНГ DPT]:[РЕЙТИНГ НТЛ]])</f>
        <v>2</v>
      </c>
    </row>
    <row r="182" spans="1:124" x14ac:dyDescent="0.25">
      <c r="A182" s="29">
        <v>154</v>
      </c>
      <c r="B182" s="30" t="s">
        <v>387</v>
      </c>
      <c r="C182" s="14" t="s">
        <v>102</v>
      </c>
      <c r="D182" s="30" t="s">
        <v>103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>
        <v>3</v>
      </c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55">
        <v>2</v>
      </c>
      <c r="DQ182" s="66">
        <v>0</v>
      </c>
      <c r="DR182" s="31">
        <v>1</v>
      </c>
      <c r="DS182" s="32">
        <f>PRODUCT(Таблица1[[#This Row],[РЕЙТИНГ НТЛ]:[РЕГ НТЛ]])</f>
        <v>0</v>
      </c>
      <c r="DT182" s="70">
        <f>SUM(Таблица1[[#This Row],[РЕЙТИНГ DPT]:[РЕЙТИНГ НТЛ]])</f>
        <v>2</v>
      </c>
    </row>
    <row r="183" spans="1:124" x14ac:dyDescent="0.25">
      <c r="A183" s="29">
        <v>165</v>
      </c>
      <c r="B183" s="30" t="s">
        <v>389</v>
      </c>
      <c r="C183" s="14" t="s">
        <v>102</v>
      </c>
      <c r="D183" s="30" t="s">
        <v>103</v>
      </c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>
        <v>4</v>
      </c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56">
        <v>1</v>
      </c>
      <c r="DQ183" s="66">
        <v>0</v>
      </c>
      <c r="DR183" s="16">
        <v>1</v>
      </c>
      <c r="DS183" s="32">
        <f>PRODUCT(Таблица1[[#This Row],[РЕЙТИНГ НТЛ]:[РЕГ НТЛ]])</f>
        <v>0</v>
      </c>
      <c r="DT183" s="70">
        <f>SUM(Таблица1[[#This Row],[РЕЙТИНГ DPT]:[РЕЙТИНГ НТЛ]])</f>
        <v>1</v>
      </c>
    </row>
    <row r="184" spans="1:124" x14ac:dyDescent="0.25">
      <c r="A184" s="29">
        <v>153</v>
      </c>
      <c r="B184" s="30" t="s">
        <v>388</v>
      </c>
      <c r="C184" s="14" t="s">
        <v>102</v>
      </c>
      <c r="D184" s="30" t="s">
        <v>202</v>
      </c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>
        <v>5</v>
      </c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56">
        <v>1</v>
      </c>
      <c r="DQ184" s="66">
        <v>0</v>
      </c>
      <c r="DR184" s="31">
        <v>1</v>
      </c>
      <c r="DS184" s="32">
        <f>PRODUCT(Таблица1[[#This Row],[РЕЙТИНГ НТЛ]:[РЕГ НТЛ]])</f>
        <v>0</v>
      </c>
      <c r="DT184" s="70">
        <f>SUM(Таблица1[[#This Row],[РЕЙТИНГ DPT]:[РЕЙТИНГ НТЛ]])</f>
        <v>1</v>
      </c>
    </row>
    <row r="185" spans="1:124" x14ac:dyDescent="0.25">
      <c r="A185" s="33">
        <v>145</v>
      </c>
      <c r="B185" s="34" t="s">
        <v>375</v>
      </c>
      <c r="C185" s="14" t="s">
        <v>106</v>
      </c>
      <c r="D185" s="34" t="s">
        <v>198</v>
      </c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>
        <v>6</v>
      </c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58">
        <v>1</v>
      </c>
      <c r="DQ185" s="66">
        <v>0</v>
      </c>
      <c r="DR185" s="19">
        <v>1</v>
      </c>
      <c r="DS185" s="36">
        <f>PRODUCT(Таблица1[[#This Row],[РЕЙТИНГ НТЛ]:[РЕГ НТЛ]])</f>
        <v>0</v>
      </c>
      <c r="DT185" s="70">
        <f>SUM(Таблица1[[#This Row],[РЕЙТИНГ DPT]:[РЕЙТИНГ НТЛ]])</f>
        <v>1</v>
      </c>
    </row>
    <row r="186" spans="1:124" x14ac:dyDescent="0.25">
      <c r="A186" s="29">
        <v>130</v>
      </c>
      <c r="B186" s="30" t="s">
        <v>390</v>
      </c>
      <c r="C186" s="14" t="s">
        <v>102</v>
      </c>
      <c r="D186" s="30" t="s">
        <v>103</v>
      </c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 t="s">
        <v>122</v>
      </c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55">
        <v>0</v>
      </c>
      <c r="DQ186" s="66">
        <v>0</v>
      </c>
      <c r="DR186" s="31">
        <v>1</v>
      </c>
      <c r="DS186" s="73">
        <f>PRODUCT(Таблица1[[#This Row],[РЕЙТИНГ НТЛ]:[РЕГ НТЛ]])</f>
        <v>0</v>
      </c>
      <c r="DT186" s="74">
        <f>SUM(Таблица1[[#This Row],[РЕЙТИНГ DPT]:[РЕЙТИНГ НТЛ]])</f>
        <v>0</v>
      </c>
    </row>
    <row r="187" spans="1:124" x14ac:dyDescent="0.25">
      <c r="A187" s="29">
        <v>128</v>
      </c>
      <c r="B187" s="30" t="s">
        <v>392</v>
      </c>
      <c r="C187" s="14" t="s">
        <v>104</v>
      </c>
      <c r="D187" s="30" t="s">
        <v>105</v>
      </c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 t="s">
        <v>122</v>
      </c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55">
        <v>0</v>
      </c>
      <c r="DQ187" s="66">
        <v>0</v>
      </c>
      <c r="DR187" s="16">
        <v>1</v>
      </c>
      <c r="DS187" s="73">
        <f>PRODUCT(Таблица1[[#This Row],[РЕЙТИНГ НТЛ]:[РЕГ НТЛ]])</f>
        <v>0</v>
      </c>
      <c r="DT187" s="74">
        <f>SUM(Таблица1[[#This Row],[РЕЙТИНГ DPT]:[РЕЙТИНГ НТЛ]])</f>
        <v>0</v>
      </c>
    </row>
    <row r="188" spans="1:124" x14ac:dyDescent="0.25">
      <c r="A188" s="29">
        <v>139</v>
      </c>
      <c r="B188" s="30" t="s">
        <v>371</v>
      </c>
      <c r="C188" s="14" t="s">
        <v>106</v>
      </c>
      <c r="D188" s="30" t="s">
        <v>198</v>
      </c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 t="s">
        <v>122</v>
      </c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55">
        <v>0</v>
      </c>
      <c r="DQ188" s="66">
        <v>0</v>
      </c>
      <c r="DR188" s="31">
        <v>0</v>
      </c>
      <c r="DS188" s="73">
        <f>PRODUCT(Таблица1[[#This Row],[РЕЙТИНГ НТЛ]:[РЕГ НТЛ]])</f>
        <v>0</v>
      </c>
      <c r="DT188" s="74">
        <f>SUM(Таблица1[[#This Row],[РЕЙТИНГ DPT]:[РЕЙТИНГ НТЛ]])</f>
        <v>0</v>
      </c>
    </row>
    <row r="189" spans="1:124" x14ac:dyDescent="0.25">
      <c r="A189" s="29">
        <v>145</v>
      </c>
      <c r="B189" s="30" t="s">
        <v>375</v>
      </c>
      <c r="C189" s="14" t="s">
        <v>106</v>
      </c>
      <c r="D189" s="30" t="s">
        <v>198</v>
      </c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>
        <v>1</v>
      </c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56">
        <v>3</v>
      </c>
      <c r="DQ189" s="66">
        <v>0</v>
      </c>
      <c r="DR189" s="16">
        <v>1</v>
      </c>
      <c r="DS189" s="32">
        <f>PRODUCT(Таблица1[[#This Row],[РЕЙТИНГ НТЛ]:[РЕГ НТЛ]])</f>
        <v>0</v>
      </c>
      <c r="DT189" s="70">
        <f>SUM(Таблица1[[#This Row],[РЕЙТИНГ DPT]:[РЕЙТИНГ НТЛ]])</f>
        <v>3</v>
      </c>
    </row>
    <row r="190" spans="1:124" x14ac:dyDescent="0.25">
      <c r="A190" s="29">
        <v>153</v>
      </c>
      <c r="B190" s="30" t="s">
        <v>388</v>
      </c>
      <c r="C190" s="14" t="s">
        <v>102</v>
      </c>
      <c r="D190" s="30" t="s">
        <v>202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>
        <v>2</v>
      </c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56">
        <v>2</v>
      </c>
      <c r="DQ190" s="66">
        <v>0</v>
      </c>
      <c r="DR190" s="31">
        <v>1</v>
      </c>
      <c r="DS190" s="32">
        <f>PRODUCT(Таблица1[[#This Row],[РЕЙТИНГ НТЛ]:[РЕГ НТЛ]])</f>
        <v>0</v>
      </c>
      <c r="DT190" s="70">
        <f>SUM(Таблица1[[#This Row],[РЕЙТИНГ DPT]:[РЕЙТИНГ НТЛ]])</f>
        <v>2</v>
      </c>
    </row>
    <row r="191" spans="1:124" x14ac:dyDescent="0.25">
      <c r="A191" s="29">
        <v>136</v>
      </c>
      <c r="B191" s="30" t="s">
        <v>370</v>
      </c>
      <c r="C191" s="14" t="s">
        <v>104</v>
      </c>
      <c r="D191" s="30" t="s">
        <v>105</v>
      </c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>
        <v>3</v>
      </c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56">
        <v>2</v>
      </c>
      <c r="DQ191" s="66">
        <v>0</v>
      </c>
      <c r="DR191" s="16">
        <v>1</v>
      </c>
      <c r="DS191" s="32">
        <f>PRODUCT(Таблица1[[#This Row],[РЕЙТИНГ НТЛ]:[РЕГ НТЛ]])</f>
        <v>0</v>
      </c>
      <c r="DT191" s="70">
        <f>SUM(Таблица1[[#This Row],[РЕЙТИНГ DPT]:[РЕЙТИНГ НТЛ]])</f>
        <v>2</v>
      </c>
    </row>
    <row r="192" spans="1:124" x14ac:dyDescent="0.25">
      <c r="A192" s="29">
        <v>154</v>
      </c>
      <c r="B192" s="30" t="s">
        <v>387</v>
      </c>
      <c r="C192" s="14" t="s">
        <v>102</v>
      </c>
      <c r="D192" s="30" t="s">
        <v>103</v>
      </c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>
        <v>4</v>
      </c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56">
        <v>1</v>
      </c>
      <c r="DQ192" s="66">
        <v>0</v>
      </c>
      <c r="DR192" s="31">
        <v>1</v>
      </c>
      <c r="DS192" s="32">
        <f>PRODUCT(Таблица1[[#This Row],[РЕЙТИНГ НТЛ]:[РЕГ НТЛ]])</f>
        <v>0</v>
      </c>
      <c r="DT192" s="70">
        <f>SUM(Таблица1[[#This Row],[РЕЙТИНГ DPT]:[РЕЙТИНГ НТЛ]])</f>
        <v>1</v>
      </c>
    </row>
    <row r="193" spans="1:124" x14ac:dyDescent="0.25">
      <c r="A193" s="33">
        <v>165</v>
      </c>
      <c r="B193" s="34" t="s">
        <v>389</v>
      </c>
      <c r="C193" s="14" t="s">
        <v>102</v>
      </c>
      <c r="D193" s="34" t="s">
        <v>103</v>
      </c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>
        <v>5</v>
      </c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58">
        <v>1</v>
      </c>
      <c r="DQ193" s="66">
        <v>0</v>
      </c>
      <c r="DR193" s="19">
        <v>1</v>
      </c>
      <c r="DS193" s="36">
        <f>PRODUCT(Таблица1[[#This Row],[РЕЙТИНГ НТЛ]:[РЕГ НТЛ]])</f>
        <v>0</v>
      </c>
      <c r="DT193" s="70">
        <f>SUM(Таблица1[[#This Row],[РЕЙТИНГ DPT]:[РЕЙТИНГ НТЛ]])</f>
        <v>1</v>
      </c>
    </row>
    <row r="194" spans="1:124" x14ac:dyDescent="0.25">
      <c r="A194" s="29">
        <v>130</v>
      </c>
      <c r="B194" s="30" t="s">
        <v>390</v>
      </c>
      <c r="C194" s="14" t="s">
        <v>102</v>
      </c>
      <c r="D194" s="30" t="s">
        <v>103</v>
      </c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>
        <v>6</v>
      </c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56">
        <v>1</v>
      </c>
      <c r="DQ194" s="66">
        <v>0</v>
      </c>
      <c r="DR194" s="31">
        <v>1</v>
      </c>
      <c r="DS194" s="32">
        <f>PRODUCT(Таблица1[[#This Row],[РЕЙТИНГ НТЛ]:[РЕГ НТЛ]])</f>
        <v>0</v>
      </c>
      <c r="DT194" s="70">
        <f>SUM(Таблица1[[#This Row],[РЕЙТИНГ DPT]:[РЕЙТИНГ НТЛ]])</f>
        <v>1</v>
      </c>
    </row>
    <row r="195" spans="1:124" x14ac:dyDescent="0.25">
      <c r="A195" s="29">
        <v>262</v>
      </c>
      <c r="B195" s="30" t="s">
        <v>391</v>
      </c>
      <c r="C195" s="14" t="s">
        <v>104</v>
      </c>
      <c r="D195" s="30" t="s">
        <v>105</v>
      </c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>
        <v>1</v>
      </c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56">
        <v>3</v>
      </c>
      <c r="DQ195" s="66">
        <v>0</v>
      </c>
      <c r="DR195" s="16">
        <v>1</v>
      </c>
      <c r="DS195" s="32">
        <f>PRODUCT(Таблица1[[#This Row],[РЕЙТИНГ НТЛ]:[РЕГ НТЛ]])</f>
        <v>0</v>
      </c>
      <c r="DT195" s="70">
        <f>SUM(Таблица1[[#This Row],[РЕЙТИНГ DPT]:[РЕЙТИНГ НТЛ]])</f>
        <v>3</v>
      </c>
    </row>
    <row r="196" spans="1:124" x14ac:dyDescent="0.25">
      <c r="A196" s="29">
        <v>165</v>
      </c>
      <c r="B196" s="30" t="s">
        <v>389</v>
      </c>
      <c r="C196" s="14" t="s">
        <v>102</v>
      </c>
      <c r="D196" s="30" t="s">
        <v>103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>
        <v>2</v>
      </c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56">
        <v>2</v>
      </c>
      <c r="DQ196" s="66">
        <v>0</v>
      </c>
      <c r="DR196" s="16">
        <v>1</v>
      </c>
      <c r="DS196" s="32">
        <f>PRODUCT(Таблица1[[#This Row],[РЕЙТИНГ НТЛ]:[РЕГ НТЛ]])</f>
        <v>0</v>
      </c>
      <c r="DT196" s="70">
        <f>SUM(Таблица1[[#This Row],[РЕЙТИНГ DPT]:[РЕЙТИНГ НТЛ]])</f>
        <v>2</v>
      </c>
    </row>
    <row r="197" spans="1:124" x14ac:dyDescent="0.25">
      <c r="A197" s="33">
        <v>157</v>
      </c>
      <c r="B197" s="34" t="s">
        <v>378</v>
      </c>
      <c r="C197" s="14" t="s">
        <v>102</v>
      </c>
      <c r="D197" s="34" t="s">
        <v>103</v>
      </c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>
        <v>3</v>
      </c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58">
        <v>2</v>
      </c>
      <c r="DQ197" s="66">
        <v>0</v>
      </c>
      <c r="DR197" s="35">
        <v>1</v>
      </c>
      <c r="DS197" s="36">
        <f>PRODUCT(Таблица1[[#This Row],[РЕЙТИНГ НТЛ]:[РЕГ НТЛ]])</f>
        <v>0</v>
      </c>
      <c r="DT197" s="70">
        <f>SUM(Таблица1[[#This Row],[РЕЙТИНГ DPT]:[РЕЙТИНГ НТЛ]])</f>
        <v>2</v>
      </c>
    </row>
    <row r="198" spans="1:124" x14ac:dyDescent="0.25">
      <c r="A198" s="29">
        <v>154</v>
      </c>
      <c r="B198" s="30" t="s">
        <v>387</v>
      </c>
      <c r="C198" s="14" t="s">
        <v>102</v>
      </c>
      <c r="D198" s="30" t="s">
        <v>103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>
        <v>4</v>
      </c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56">
        <v>1</v>
      </c>
      <c r="DQ198" s="66">
        <v>0</v>
      </c>
      <c r="DR198" s="31">
        <v>1</v>
      </c>
      <c r="DS198" s="32">
        <f>PRODUCT(Таблица1[[#This Row],[РЕЙТИНГ НТЛ]:[РЕГ НТЛ]])</f>
        <v>0</v>
      </c>
      <c r="DT198" s="70">
        <f>SUM(Таблица1[[#This Row],[РЕЙТИНГ DPT]:[РЕЙТИНГ НТЛ]])</f>
        <v>1</v>
      </c>
    </row>
    <row r="199" spans="1:124" x14ac:dyDescent="0.25">
      <c r="A199" s="29">
        <v>130</v>
      </c>
      <c r="B199" s="30" t="s">
        <v>390</v>
      </c>
      <c r="C199" s="14" t="s">
        <v>102</v>
      </c>
      <c r="D199" s="30" t="s">
        <v>103</v>
      </c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>
        <v>5</v>
      </c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56">
        <v>1</v>
      </c>
      <c r="DQ199" s="66">
        <v>0</v>
      </c>
      <c r="DR199" s="31">
        <v>1</v>
      </c>
      <c r="DS199" s="32">
        <f>PRODUCT(Таблица1[[#This Row],[РЕЙТИНГ НТЛ]:[РЕГ НТЛ]])</f>
        <v>0</v>
      </c>
      <c r="DT199" s="70">
        <f>SUM(Таблица1[[#This Row],[РЕЙТИНГ DPT]:[РЕЙТИНГ НТЛ]])</f>
        <v>1</v>
      </c>
    </row>
    <row r="200" spans="1:124" x14ac:dyDescent="0.25">
      <c r="A200" s="29">
        <v>128</v>
      </c>
      <c r="B200" s="30" t="s">
        <v>392</v>
      </c>
      <c r="C200" s="14" t="s">
        <v>104</v>
      </c>
      <c r="D200" s="30" t="s">
        <v>105</v>
      </c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>
        <v>6</v>
      </c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55">
        <v>1</v>
      </c>
      <c r="DQ200" s="66">
        <v>0</v>
      </c>
      <c r="DR200" s="16">
        <v>1</v>
      </c>
      <c r="DS200" s="32">
        <f>PRODUCT(Таблица1[[#This Row],[РЕЙТИНГ НТЛ]:[РЕГ НТЛ]])</f>
        <v>0</v>
      </c>
      <c r="DT200" s="70">
        <f>SUM(Таблица1[[#This Row],[РЕЙТИНГ DPT]:[РЕЙТИНГ НТЛ]])</f>
        <v>1</v>
      </c>
    </row>
    <row r="201" spans="1:124" x14ac:dyDescent="0.25">
      <c r="A201" s="29">
        <v>139</v>
      </c>
      <c r="B201" s="30" t="s">
        <v>371</v>
      </c>
      <c r="C201" s="14" t="s">
        <v>106</v>
      </c>
      <c r="D201" s="30" t="s">
        <v>198</v>
      </c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>
        <v>7</v>
      </c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55">
        <v>0</v>
      </c>
      <c r="DQ201" s="66">
        <v>0</v>
      </c>
      <c r="DR201" s="31">
        <v>0</v>
      </c>
      <c r="DS201" s="73">
        <f>PRODUCT(Таблица1[[#This Row],[РЕЙТИНГ НТЛ]:[РЕГ НТЛ]])</f>
        <v>0</v>
      </c>
      <c r="DT201" s="74">
        <f>SUM(Таблица1[[#This Row],[РЕЙТИНГ DPT]:[РЕЙТИНГ НТЛ]])</f>
        <v>0</v>
      </c>
    </row>
    <row r="202" spans="1:124" x14ac:dyDescent="0.25">
      <c r="A202" s="29">
        <v>129</v>
      </c>
      <c r="B202" s="30" t="s">
        <v>386</v>
      </c>
      <c r="C202" s="14" t="s">
        <v>102</v>
      </c>
      <c r="D202" s="30" t="s">
        <v>103</v>
      </c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>
        <v>1</v>
      </c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55">
        <v>3</v>
      </c>
      <c r="DQ202" s="66">
        <v>0</v>
      </c>
      <c r="DR202" s="31">
        <v>1</v>
      </c>
      <c r="DS202" s="32">
        <f>PRODUCT(Таблица1[[#This Row],[РЕЙТИНГ НТЛ]:[РЕГ НТЛ]])</f>
        <v>0</v>
      </c>
      <c r="DT202" s="70">
        <f>SUM(Таблица1[[#This Row],[РЕЙТИНГ DPT]:[РЕЙТИНГ НТЛ]])</f>
        <v>3</v>
      </c>
    </row>
    <row r="203" spans="1:124" x14ac:dyDescent="0.25">
      <c r="A203" s="29">
        <v>136</v>
      </c>
      <c r="B203" s="30" t="s">
        <v>370</v>
      </c>
      <c r="C203" s="14" t="s">
        <v>104</v>
      </c>
      <c r="D203" s="30" t="s">
        <v>105</v>
      </c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>
        <v>2</v>
      </c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56">
        <v>2</v>
      </c>
      <c r="DQ203" s="66">
        <v>0</v>
      </c>
      <c r="DR203" s="16">
        <v>1</v>
      </c>
      <c r="DS203" s="32">
        <f>PRODUCT(Таблица1[[#This Row],[РЕЙТИНГ НТЛ]:[РЕГ НТЛ]])</f>
        <v>0</v>
      </c>
      <c r="DT203" s="70">
        <f>SUM(Таблица1[[#This Row],[РЕЙТИНГ DPT]:[РЕЙТИНГ НТЛ]])</f>
        <v>2</v>
      </c>
    </row>
    <row r="204" spans="1:124" x14ac:dyDescent="0.25">
      <c r="A204" s="29">
        <v>145</v>
      </c>
      <c r="B204" s="30" t="s">
        <v>375</v>
      </c>
      <c r="C204" s="14" t="s">
        <v>106</v>
      </c>
      <c r="D204" s="30" t="s">
        <v>198</v>
      </c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>
        <v>3</v>
      </c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55">
        <v>2</v>
      </c>
      <c r="DQ204" s="66">
        <v>0</v>
      </c>
      <c r="DR204" s="16">
        <v>1</v>
      </c>
      <c r="DS204" s="32">
        <f>PRODUCT(Таблица1[[#This Row],[РЕЙТИНГ НТЛ]:[РЕГ НТЛ]])</f>
        <v>0</v>
      </c>
      <c r="DT204" s="70">
        <f>SUM(Таблица1[[#This Row],[РЕЙТИНГ DPT]:[РЕЙТИНГ НТЛ]])</f>
        <v>2</v>
      </c>
    </row>
    <row r="205" spans="1:124" x14ac:dyDescent="0.25">
      <c r="A205" s="29">
        <v>154</v>
      </c>
      <c r="B205" s="30" t="s">
        <v>387</v>
      </c>
      <c r="C205" s="14" t="s">
        <v>102</v>
      </c>
      <c r="D205" s="30" t="s">
        <v>103</v>
      </c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>
        <v>4</v>
      </c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55">
        <v>1</v>
      </c>
      <c r="DQ205" s="66">
        <v>0</v>
      </c>
      <c r="DR205" s="31">
        <v>1</v>
      </c>
      <c r="DS205" s="32">
        <f>PRODUCT(Таблица1[[#This Row],[РЕЙТИНГ НТЛ]:[РЕГ НТЛ]])</f>
        <v>0</v>
      </c>
      <c r="DT205" s="70">
        <f>SUM(Таблица1[[#This Row],[РЕЙТИНГ DPT]:[РЕЙТИНГ НТЛ]])</f>
        <v>1</v>
      </c>
    </row>
    <row r="206" spans="1:124" x14ac:dyDescent="0.25">
      <c r="A206" s="33">
        <v>153</v>
      </c>
      <c r="B206" s="34" t="s">
        <v>388</v>
      </c>
      <c r="C206" s="14" t="s">
        <v>102</v>
      </c>
      <c r="D206" s="34" t="s">
        <v>202</v>
      </c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>
        <v>5</v>
      </c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60">
        <v>1</v>
      </c>
      <c r="DQ206" s="66">
        <v>0</v>
      </c>
      <c r="DR206" s="35">
        <v>1</v>
      </c>
      <c r="DS206" s="36">
        <f>PRODUCT(Таблица1[[#This Row],[РЕЙТИНГ НТЛ]:[РЕГ НТЛ]])</f>
        <v>0</v>
      </c>
      <c r="DT206" s="70">
        <f>SUM(Таблица1[[#This Row],[РЕЙТИНГ DPT]:[РЕЙТИНГ НТЛ]])</f>
        <v>1</v>
      </c>
    </row>
    <row r="207" spans="1:124" x14ac:dyDescent="0.25">
      <c r="A207" s="29">
        <v>165</v>
      </c>
      <c r="B207" s="30" t="s">
        <v>389</v>
      </c>
      <c r="C207" s="14" t="s">
        <v>102</v>
      </c>
      <c r="D207" s="30" t="s">
        <v>103</v>
      </c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>
        <v>6</v>
      </c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56">
        <v>1</v>
      </c>
      <c r="DQ207" s="66">
        <v>0</v>
      </c>
      <c r="DR207" s="16">
        <v>1</v>
      </c>
      <c r="DS207" s="32">
        <f>PRODUCT(Таблица1[[#This Row],[РЕЙТИНГ НТЛ]:[РЕГ НТЛ]])</f>
        <v>0</v>
      </c>
      <c r="DT207" s="70">
        <f>SUM(Таблица1[[#This Row],[РЕЙТИНГ DPT]:[РЕЙТИНГ НТЛ]])</f>
        <v>1</v>
      </c>
    </row>
    <row r="208" spans="1:124" x14ac:dyDescent="0.25">
      <c r="A208" s="29">
        <v>130</v>
      </c>
      <c r="B208" s="30" t="s">
        <v>390</v>
      </c>
      <c r="C208" s="14" t="s">
        <v>102</v>
      </c>
      <c r="D208" s="30" t="s">
        <v>103</v>
      </c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>
        <v>7</v>
      </c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55">
        <v>0</v>
      </c>
      <c r="DQ208" s="66">
        <v>0</v>
      </c>
      <c r="DR208" s="31">
        <v>1</v>
      </c>
      <c r="DS208" s="73">
        <f>PRODUCT(Таблица1[[#This Row],[РЕЙТИНГ НТЛ]:[РЕГ НТЛ]])</f>
        <v>0</v>
      </c>
      <c r="DT208" s="74">
        <f>SUM(Таблица1[[#This Row],[РЕЙТИНГ DPT]:[РЕЙТИНГ НТЛ]])</f>
        <v>0</v>
      </c>
    </row>
    <row r="209" spans="1:124" x14ac:dyDescent="0.25">
      <c r="A209" s="33">
        <v>261</v>
      </c>
      <c r="B209" s="34" t="s">
        <v>382</v>
      </c>
      <c r="C209" s="14" t="s">
        <v>102</v>
      </c>
      <c r="D209" s="34" t="s">
        <v>103</v>
      </c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>
        <v>1</v>
      </c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58">
        <v>3</v>
      </c>
      <c r="DQ209" s="66">
        <v>0</v>
      </c>
      <c r="DR209" s="31">
        <v>1</v>
      </c>
      <c r="DS209" s="36">
        <f>PRODUCT(Таблица1[[#This Row],[РЕЙТИНГ НТЛ]:[РЕГ НТЛ]])</f>
        <v>0</v>
      </c>
      <c r="DT209" s="70">
        <f>SUM(Таблица1[[#This Row],[РЕЙТИНГ DPT]:[РЕЙТИНГ НТЛ]])</f>
        <v>3</v>
      </c>
    </row>
    <row r="210" spans="1:124" x14ac:dyDescent="0.25">
      <c r="A210" s="29">
        <v>137</v>
      </c>
      <c r="B210" s="34" t="s">
        <v>380</v>
      </c>
      <c r="C210" s="14" t="s">
        <v>102</v>
      </c>
      <c r="D210" s="30" t="s">
        <v>103</v>
      </c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>
        <v>2</v>
      </c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56">
        <v>2</v>
      </c>
      <c r="DQ210" s="66">
        <v>0</v>
      </c>
      <c r="DR210" s="31">
        <v>1</v>
      </c>
      <c r="DS210" s="32">
        <f>PRODUCT(Таблица1[[#This Row],[РЕЙТИНГ НТЛ]:[РЕГ НТЛ]])</f>
        <v>0</v>
      </c>
      <c r="DT210" s="70">
        <f>SUM(Таблица1[[#This Row],[РЕЙТИНГ DPT]:[РЕЙТИНГ НТЛ]])</f>
        <v>2</v>
      </c>
    </row>
    <row r="211" spans="1:124" x14ac:dyDescent="0.25">
      <c r="A211" s="29">
        <v>258</v>
      </c>
      <c r="B211" s="34" t="s">
        <v>383</v>
      </c>
      <c r="C211" s="14" t="s">
        <v>102</v>
      </c>
      <c r="D211" s="30" t="s">
        <v>103</v>
      </c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>
        <v>3</v>
      </c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56">
        <v>2</v>
      </c>
      <c r="DQ211" s="66">
        <v>0</v>
      </c>
      <c r="DR211" s="31">
        <v>1</v>
      </c>
      <c r="DS211" s="32">
        <f>PRODUCT(Таблица1[[#This Row],[РЕЙТИНГ НТЛ]:[РЕГ НТЛ]])</f>
        <v>0</v>
      </c>
      <c r="DT211" s="70">
        <f>SUM(Таблица1[[#This Row],[РЕЙТИНГ DPT]:[РЕЙТИНГ НТЛ]])</f>
        <v>2</v>
      </c>
    </row>
    <row r="212" spans="1:124" x14ac:dyDescent="0.25">
      <c r="A212" s="29">
        <v>255</v>
      </c>
      <c r="B212" s="34" t="s">
        <v>384</v>
      </c>
      <c r="C212" s="14" t="s">
        <v>102</v>
      </c>
      <c r="D212" s="30" t="s">
        <v>103</v>
      </c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>
        <v>4</v>
      </c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56">
        <v>1</v>
      </c>
      <c r="DQ212" s="66">
        <v>0</v>
      </c>
      <c r="DR212" s="31">
        <v>0</v>
      </c>
      <c r="DS212" s="32">
        <f>PRODUCT(Таблица1[[#This Row],[РЕЙТИНГ НТЛ]:[РЕГ НТЛ]])</f>
        <v>0</v>
      </c>
      <c r="DT212" s="70">
        <f>SUM(Таблица1[[#This Row],[РЕЙТИНГ DPT]:[РЕЙТИНГ НТЛ]])</f>
        <v>1</v>
      </c>
    </row>
    <row r="213" spans="1:124" x14ac:dyDescent="0.25">
      <c r="A213" s="33">
        <v>256</v>
      </c>
      <c r="B213" s="34" t="s">
        <v>385</v>
      </c>
      <c r="C213" s="14" t="s">
        <v>102</v>
      </c>
      <c r="D213" s="34" t="s">
        <v>103</v>
      </c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>
        <v>5</v>
      </c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58">
        <v>1</v>
      </c>
      <c r="DQ213" s="66">
        <v>0</v>
      </c>
      <c r="DR213" s="31">
        <v>0</v>
      </c>
      <c r="DS213" s="36">
        <f>PRODUCT(Таблица1[[#This Row],[РЕЙТИНГ НТЛ]:[РЕГ НТЛ]])</f>
        <v>0</v>
      </c>
      <c r="DT213" s="70">
        <f>SUM(Таблица1[[#This Row],[РЕЙТИНГ DPT]:[РЕЙТИНГ НТЛ]])</f>
        <v>1</v>
      </c>
    </row>
    <row r="214" spans="1:124" x14ac:dyDescent="0.25">
      <c r="A214" s="29">
        <v>148</v>
      </c>
      <c r="B214" s="34" t="s">
        <v>374</v>
      </c>
      <c r="C214" s="14" t="s">
        <v>102</v>
      </c>
      <c r="D214" s="30" t="s">
        <v>103</v>
      </c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>
        <v>1</v>
      </c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55">
        <v>3</v>
      </c>
      <c r="DQ214" s="66">
        <v>0</v>
      </c>
      <c r="DR214" s="16">
        <v>1</v>
      </c>
      <c r="DS214" s="32">
        <f>PRODUCT(Таблица1[[#This Row],[РЕЙТИНГ НТЛ]:[РЕГ НТЛ]])</f>
        <v>0</v>
      </c>
      <c r="DT214" s="70">
        <f>SUM(Таблица1[[#This Row],[РЕЙТИНГ DPT]:[РЕЙТИНГ НТЛ]])</f>
        <v>3</v>
      </c>
    </row>
    <row r="215" spans="1:124" x14ac:dyDescent="0.25">
      <c r="A215" s="29">
        <v>145</v>
      </c>
      <c r="B215" s="34" t="s">
        <v>375</v>
      </c>
      <c r="C215" s="14" t="s">
        <v>106</v>
      </c>
      <c r="D215" s="30" t="s">
        <v>198</v>
      </c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>
        <v>2</v>
      </c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56">
        <v>2</v>
      </c>
      <c r="DQ215" s="66">
        <v>0</v>
      </c>
      <c r="DR215" s="16">
        <v>1</v>
      </c>
      <c r="DS215" s="32">
        <f>PRODUCT(Таблица1[[#This Row],[РЕЙТИНГ НТЛ]:[РЕГ НТЛ]])</f>
        <v>0</v>
      </c>
      <c r="DT215" s="70">
        <f>SUM(Таблица1[[#This Row],[РЕЙТИНГ DPT]:[РЕЙТИНГ НТЛ]])</f>
        <v>2</v>
      </c>
    </row>
    <row r="216" spans="1:124" x14ac:dyDescent="0.25">
      <c r="A216" s="29">
        <v>164</v>
      </c>
      <c r="B216" s="30" t="s">
        <v>376</v>
      </c>
      <c r="C216" s="14" t="s">
        <v>102</v>
      </c>
      <c r="D216" s="30" t="s">
        <v>103</v>
      </c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>
        <v>3</v>
      </c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56">
        <v>2</v>
      </c>
      <c r="DQ216" s="66">
        <v>0</v>
      </c>
      <c r="DR216" s="31">
        <v>1</v>
      </c>
      <c r="DS216" s="32">
        <f>PRODUCT(Таблица1[[#This Row],[РЕЙТИНГ НТЛ]:[РЕГ НТЛ]])</f>
        <v>0</v>
      </c>
      <c r="DT216" s="70">
        <f>SUM(Таблица1[[#This Row],[РЕЙТИНГ DPT]:[РЕЙТИНГ НТЛ]])</f>
        <v>2</v>
      </c>
    </row>
    <row r="217" spans="1:124" x14ac:dyDescent="0.25">
      <c r="A217" s="29">
        <v>142</v>
      </c>
      <c r="B217" s="30" t="s">
        <v>377</v>
      </c>
      <c r="C217" s="14" t="s">
        <v>102</v>
      </c>
      <c r="D217" s="30" t="s">
        <v>103</v>
      </c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>
        <v>4</v>
      </c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56">
        <v>1</v>
      </c>
      <c r="DQ217" s="66">
        <v>0</v>
      </c>
      <c r="DR217" s="31">
        <v>1</v>
      </c>
      <c r="DS217" s="32">
        <f>PRODUCT(Таблица1[[#This Row],[РЕЙТИНГ НТЛ]:[РЕГ НТЛ]])</f>
        <v>0</v>
      </c>
      <c r="DT217" s="70">
        <f>SUM(Таблица1[[#This Row],[РЕЙТИНГ DPT]:[РЕЙТИНГ НТЛ]])</f>
        <v>1</v>
      </c>
    </row>
    <row r="218" spans="1:124" x14ac:dyDescent="0.25">
      <c r="A218" s="29">
        <v>157</v>
      </c>
      <c r="B218" s="30" t="s">
        <v>378</v>
      </c>
      <c r="C218" s="14" t="s">
        <v>102</v>
      </c>
      <c r="D218" s="30" t="s">
        <v>103</v>
      </c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>
        <v>5</v>
      </c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56">
        <v>1</v>
      </c>
      <c r="DQ218" s="66">
        <v>0</v>
      </c>
      <c r="DR218" s="31">
        <v>1</v>
      </c>
      <c r="DS218" s="32">
        <f>PRODUCT(Таблица1[[#This Row],[РЕЙТИНГ НТЛ]:[РЕГ НТЛ]])</f>
        <v>0</v>
      </c>
      <c r="DT218" s="70">
        <f>SUM(Таблица1[[#This Row],[РЕЙТИНГ DPT]:[РЕЙТИНГ НТЛ]])</f>
        <v>1</v>
      </c>
    </row>
    <row r="219" spans="1:124" x14ac:dyDescent="0.25">
      <c r="A219" s="29">
        <v>149</v>
      </c>
      <c r="B219" s="30" t="s">
        <v>379</v>
      </c>
      <c r="C219" s="14" t="s">
        <v>102</v>
      </c>
      <c r="D219" s="30" t="s">
        <v>103</v>
      </c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>
        <v>6</v>
      </c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56">
        <v>1</v>
      </c>
      <c r="DQ219" s="66">
        <v>0</v>
      </c>
      <c r="DR219" s="31">
        <v>1</v>
      </c>
      <c r="DS219" s="32">
        <f>PRODUCT(Таблица1[[#This Row],[РЕЙТИНГ НТЛ]:[РЕГ НТЛ]])</f>
        <v>0</v>
      </c>
      <c r="DT219" s="70">
        <f>SUM(Таблица1[[#This Row],[РЕЙТИНГ DPT]:[РЕЙТИНГ НТЛ]])</f>
        <v>1</v>
      </c>
    </row>
    <row r="220" spans="1:124" x14ac:dyDescent="0.25">
      <c r="A220" s="29">
        <v>89</v>
      </c>
      <c r="B220" s="30" t="s">
        <v>325</v>
      </c>
      <c r="C220" s="14" t="s">
        <v>102</v>
      </c>
      <c r="D220" s="30" t="s">
        <v>103</v>
      </c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>
        <v>7</v>
      </c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55">
        <v>0</v>
      </c>
      <c r="DQ220" s="66">
        <v>0</v>
      </c>
      <c r="DR220" s="31">
        <v>1</v>
      </c>
      <c r="DS220" s="73">
        <f>PRODUCT(Таблица1[[#This Row],[РЕЙТИНГ НТЛ]:[РЕГ НТЛ]])</f>
        <v>0</v>
      </c>
      <c r="DT220" s="74">
        <f>SUM(Таблица1[[#This Row],[РЕЙТИНГ DPT]:[РЕЙТИНГ НТЛ]])</f>
        <v>0</v>
      </c>
    </row>
    <row r="221" spans="1:124" x14ac:dyDescent="0.25">
      <c r="A221" s="29">
        <v>137</v>
      </c>
      <c r="B221" s="30" t="s">
        <v>380</v>
      </c>
      <c r="C221" s="14" t="s">
        <v>102</v>
      </c>
      <c r="D221" s="30" t="s">
        <v>103</v>
      </c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>
        <v>8</v>
      </c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55">
        <v>0</v>
      </c>
      <c r="DQ221" s="66">
        <v>0</v>
      </c>
      <c r="DR221" s="31">
        <v>1</v>
      </c>
      <c r="DS221" s="73">
        <f>PRODUCT(Таблица1[[#This Row],[РЕЙТИНГ НТЛ]:[РЕГ НТЛ]])</f>
        <v>0</v>
      </c>
      <c r="DT221" s="74">
        <f>SUM(Таблица1[[#This Row],[РЕЙТИНГ DPT]:[РЕЙТИНГ НТЛ]])</f>
        <v>0</v>
      </c>
    </row>
    <row r="222" spans="1:124" x14ac:dyDescent="0.25">
      <c r="A222" s="29">
        <v>169</v>
      </c>
      <c r="B222" s="30" t="s">
        <v>381</v>
      </c>
      <c r="C222" s="14" t="s">
        <v>102</v>
      </c>
      <c r="D222" s="30" t="s">
        <v>103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>
        <v>9</v>
      </c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55">
        <v>0</v>
      </c>
      <c r="DQ222" s="66">
        <v>0</v>
      </c>
      <c r="DR222" s="31">
        <v>1</v>
      </c>
      <c r="DS222" s="73">
        <f>PRODUCT(Таблица1[[#This Row],[РЕЙТИНГ НТЛ]:[РЕГ НТЛ]])</f>
        <v>0</v>
      </c>
      <c r="DT222" s="74">
        <f>SUM(Таблица1[[#This Row],[РЕЙТИНГ DPT]:[РЕЙТИНГ НТЛ]])</f>
        <v>0</v>
      </c>
    </row>
    <row r="223" spans="1:124" x14ac:dyDescent="0.25">
      <c r="A223" s="33">
        <v>136</v>
      </c>
      <c r="B223" s="34" t="s">
        <v>370</v>
      </c>
      <c r="C223" s="14" t="s">
        <v>104</v>
      </c>
      <c r="D223" s="34" t="s">
        <v>105</v>
      </c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>
        <v>1</v>
      </c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58">
        <v>3</v>
      </c>
      <c r="DQ223" s="66">
        <v>0</v>
      </c>
      <c r="DR223" s="16">
        <v>1</v>
      </c>
      <c r="DS223" s="36">
        <f>PRODUCT(Таблица1[[#This Row],[РЕЙТИНГ НТЛ]:[РЕГ НТЛ]])</f>
        <v>0</v>
      </c>
      <c r="DT223" s="70">
        <f>SUM(Таблица1[[#This Row],[РЕЙТИНГ DPT]:[РЕЙТИНГ НТЛ]])</f>
        <v>3</v>
      </c>
    </row>
    <row r="224" spans="1:124" x14ac:dyDescent="0.25">
      <c r="A224" s="29">
        <v>139</v>
      </c>
      <c r="B224" s="30" t="s">
        <v>371</v>
      </c>
      <c r="C224" s="14" t="s">
        <v>106</v>
      </c>
      <c r="D224" s="30" t="s">
        <v>198</v>
      </c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>
        <v>2</v>
      </c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56">
        <v>2</v>
      </c>
      <c r="DQ224" s="66">
        <v>0</v>
      </c>
      <c r="DR224" s="31">
        <v>0</v>
      </c>
      <c r="DS224" s="32">
        <f>PRODUCT(Таблица1[[#This Row],[РЕЙТИНГ НТЛ]:[РЕГ НТЛ]])</f>
        <v>0</v>
      </c>
      <c r="DT224" s="70">
        <f>SUM(Таблица1[[#This Row],[РЕЙТИНГ DPT]:[РЕЙТИНГ НТЛ]])</f>
        <v>2</v>
      </c>
    </row>
    <row r="225" spans="1:124" x14ac:dyDescent="0.25">
      <c r="A225" s="29">
        <v>166</v>
      </c>
      <c r="B225" s="30" t="s">
        <v>372</v>
      </c>
      <c r="C225" s="14" t="s">
        <v>190</v>
      </c>
      <c r="D225" s="30" t="s">
        <v>185</v>
      </c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>
        <v>3</v>
      </c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56">
        <v>2</v>
      </c>
      <c r="DQ225" s="66">
        <v>0</v>
      </c>
      <c r="DR225" s="16">
        <v>0</v>
      </c>
      <c r="DS225" s="32">
        <f>PRODUCT(Таблица1[[#This Row],[РЕЙТИНГ НТЛ]:[РЕГ НТЛ]])</f>
        <v>0</v>
      </c>
      <c r="DT225" s="70">
        <f>SUM(Таблица1[[#This Row],[РЕЙТИНГ DPT]:[РЕЙТИНГ НТЛ]])</f>
        <v>2</v>
      </c>
    </row>
    <row r="226" spans="1:124" x14ac:dyDescent="0.25">
      <c r="A226" s="33">
        <v>168</v>
      </c>
      <c r="B226" s="30" t="s">
        <v>373</v>
      </c>
      <c r="C226" s="14" t="s">
        <v>190</v>
      </c>
      <c r="D226" s="34" t="s">
        <v>185</v>
      </c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>
        <v>4</v>
      </c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60">
        <v>1</v>
      </c>
      <c r="DQ226" s="66">
        <v>0</v>
      </c>
      <c r="DR226" s="16">
        <v>0</v>
      </c>
      <c r="DS226" s="36">
        <f>PRODUCT(Таблица1[[#This Row],[РЕЙТИНГ НТЛ]:[РЕГ НТЛ]])</f>
        <v>0</v>
      </c>
      <c r="DT226" s="70">
        <f>SUM(Таблица1[[#This Row],[РЕЙТИНГ DPT]:[РЕЙТИНГ НТЛ]])</f>
        <v>1</v>
      </c>
    </row>
    <row r="227" spans="1:124" x14ac:dyDescent="0.25">
      <c r="A227" s="29">
        <v>160</v>
      </c>
      <c r="B227" s="14" t="s">
        <v>422</v>
      </c>
      <c r="C227" s="14" t="s">
        <v>102</v>
      </c>
      <c r="D227" s="30" t="s">
        <v>103</v>
      </c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>
        <v>1</v>
      </c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56">
        <v>6</v>
      </c>
      <c r="DQ227" s="66">
        <v>0</v>
      </c>
      <c r="DR227" s="31">
        <v>1</v>
      </c>
      <c r="DS227" s="32">
        <f>PRODUCT(Таблица1[[#This Row],[РЕЙТИНГ НТЛ]:[РЕГ НТЛ]])</f>
        <v>0</v>
      </c>
      <c r="DT227" s="70">
        <f>SUM(Таблица1[[#This Row],[РЕЙТИНГ DPT]:[РЕЙТИНГ НТЛ]])</f>
        <v>6</v>
      </c>
    </row>
    <row r="228" spans="1:124" x14ac:dyDescent="0.25">
      <c r="A228" s="29">
        <v>142</v>
      </c>
      <c r="B228" s="14" t="s">
        <v>419</v>
      </c>
      <c r="C228" s="14" t="s">
        <v>102</v>
      </c>
      <c r="D228" s="30" t="s">
        <v>103</v>
      </c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>
        <v>2</v>
      </c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55">
        <v>4</v>
      </c>
      <c r="DQ228" s="66">
        <v>0</v>
      </c>
      <c r="DR228" s="31">
        <v>1</v>
      </c>
      <c r="DS228" s="32">
        <f>PRODUCT(Таблица1[[#This Row],[РЕЙТИНГ НТЛ]:[РЕГ НТЛ]])</f>
        <v>0</v>
      </c>
      <c r="DT228" s="70">
        <f>SUM(Таблица1[[#This Row],[РЕЙТИНГ DPT]:[РЕЙТИНГ НТЛ]])</f>
        <v>4</v>
      </c>
    </row>
    <row r="229" spans="1:124" x14ac:dyDescent="0.25">
      <c r="A229" s="29">
        <v>161</v>
      </c>
      <c r="B229" s="14" t="s">
        <v>424</v>
      </c>
      <c r="C229" s="14" t="s">
        <v>102</v>
      </c>
      <c r="D229" s="30" t="s">
        <v>103</v>
      </c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>
        <v>3</v>
      </c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55">
        <v>4</v>
      </c>
      <c r="DQ229" s="66">
        <v>0</v>
      </c>
      <c r="DR229" s="31">
        <v>1</v>
      </c>
      <c r="DS229" s="32">
        <f>PRODUCT(Таблица1[[#This Row],[РЕЙТИНГ НТЛ]:[РЕГ НТЛ]])</f>
        <v>0</v>
      </c>
      <c r="DT229" s="70">
        <f>SUM(Таблица1[[#This Row],[РЕЙТИНГ DPT]:[РЕЙТИНГ НТЛ]])</f>
        <v>4</v>
      </c>
    </row>
    <row r="230" spans="1:124" x14ac:dyDescent="0.25">
      <c r="A230" s="29">
        <v>166</v>
      </c>
      <c r="B230" s="14" t="s">
        <v>437</v>
      </c>
      <c r="C230" s="14" t="s">
        <v>190</v>
      </c>
      <c r="D230" s="30" t="s">
        <v>185</v>
      </c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>
        <v>4</v>
      </c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55">
        <v>2</v>
      </c>
      <c r="DQ230" s="66">
        <v>0</v>
      </c>
      <c r="DR230" s="16">
        <v>0</v>
      </c>
      <c r="DS230" s="32">
        <f>PRODUCT(Таблица1[[#This Row],[РЕЙТИНГ НТЛ]:[РЕГ НТЛ]])</f>
        <v>0</v>
      </c>
      <c r="DT230" s="70">
        <f>SUM(Таблица1[[#This Row],[РЕЙТИНГ DPT]:[РЕЙТИНГ НТЛ]])</f>
        <v>2</v>
      </c>
    </row>
    <row r="231" spans="1:124" x14ac:dyDescent="0.25">
      <c r="A231" s="29">
        <v>126</v>
      </c>
      <c r="B231" s="30" t="s">
        <v>334</v>
      </c>
      <c r="C231" s="14" t="s">
        <v>102</v>
      </c>
      <c r="D231" s="30" t="s">
        <v>103</v>
      </c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>
        <v>1</v>
      </c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55">
        <v>0</v>
      </c>
      <c r="DQ231" s="48">
        <v>3</v>
      </c>
      <c r="DR231" s="31">
        <v>1</v>
      </c>
      <c r="DS231" s="73">
        <f>PRODUCT(Таблица1[[#This Row],[РЕЙТИНГ НТЛ]:[РЕГ НТЛ]])</f>
        <v>3</v>
      </c>
      <c r="DT231" s="74">
        <f>SUM(Таблица1[[#This Row],[РЕЙТИНГ DPT]:[РЕЙТИНГ НТЛ]])</f>
        <v>3</v>
      </c>
    </row>
    <row r="232" spans="1:124" x14ac:dyDescent="0.25">
      <c r="A232" s="33">
        <v>123</v>
      </c>
      <c r="B232" s="34" t="s">
        <v>364</v>
      </c>
      <c r="C232" s="14" t="s">
        <v>102</v>
      </c>
      <c r="D232" s="34" t="s">
        <v>103</v>
      </c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>
        <v>2</v>
      </c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55">
        <v>0</v>
      </c>
      <c r="DQ232" s="50">
        <v>2</v>
      </c>
      <c r="DR232" s="31">
        <v>1</v>
      </c>
      <c r="DS232" s="75">
        <f>PRODUCT(Таблица1[[#This Row],[РЕЙТИНГ НТЛ]:[РЕГ НТЛ]])</f>
        <v>2</v>
      </c>
      <c r="DT232" s="74">
        <f>SUM(Таблица1[[#This Row],[РЕЙТИНГ DPT]:[РЕЙТИНГ НТЛ]])</f>
        <v>2</v>
      </c>
    </row>
    <row r="233" spans="1:124" x14ac:dyDescent="0.25">
      <c r="A233" s="29">
        <v>107</v>
      </c>
      <c r="B233" s="34" t="s">
        <v>328</v>
      </c>
      <c r="C233" s="14" t="s">
        <v>102</v>
      </c>
      <c r="D233" s="30" t="s">
        <v>103</v>
      </c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>
        <v>3</v>
      </c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55">
        <v>0</v>
      </c>
      <c r="DQ233" s="48">
        <v>2</v>
      </c>
      <c r="DR233" s="31">
        <v>1</v>
      </c>
      <c r="DS233" s="73">
        <f>PRODUCT(Таблица1[[#This Row],[РЕЙТИНГ НТЛ]:[РЕГ НТЛ]])</f>
        <v>2</v>
      </c>
      <c r="DT233" s="74">
        <f>SUM(Таблица1[[#This Row],[РЕЙТИНГ DPT]:[РЕЙТИНГ НТЛ]])</f>
        <v>2</v>
      </c>
    </row>
    <row r="234" spans="1:124" x14ac:dyDescent="0.25">
      <c r="A234" s="29">
        <v>108</v>
      </c>
      <c r="B234" s="34" t="s">
        <v>329</v>
      </c>
      <c r="C234" s="14" t="s">
        <v>102</v>
      </c>
      <c r="D234" s="30" t="s">
        <v>103</v>
      </c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>
        <v>4</v>
      </c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55">
        <v>0</v>
      </c>
      <c r="DQ234" s="48">
        <v>1</v>
      </c>
      <c r="DR234" s="31">
        <v>1</v>
      </c>
      <c r="DS234" s="73">
        <f>PRODUCT(Таблица1[[#This Row],[РЕЙТИНГ НТЛ]:[РЕГ НТЛ]])</f>
        <v>1</v>
      </c>
      <c r="DT234" s="74">
        <f>SUM(Таблица1[[#This Row],[РЕЙТИНГ DPT]:[РЕЙТИНГ НТЛ]])</f>
        <v>1</v>
      </c>
    </row>
    <row r="235" spans="1:124" x14ac:dyDescent="0.25">
      <c r="A235" s="29">
        <v>120</v>
      </c>
      <c r="B235" s="34" t="s">
        <v>344</v>
      </c>
      <c r="C235" s="14" t="s">
        <v>106</v>
      </c>
      <c r="D235" s="30" t="s">
        <v>107</v>
      </c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>
        <v>5</v>
      </c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55">
        <v>0</v>
      </c>
      <c r="DQ235" s="48">
        <v>1</v>
      </c>
      <c r="DR235" s="16">
        <v>1</v>
      </c>
      <c r="DS235" s="73">
        <f>PRODUCT(Таблица1[[#This Row],[РЕЙТИНГ НТЛ]:[РЕГ НТЛ]])</f>
        <v>1</v>
      </c>
      <c r="DT235" s="74">
        <f>SUM(Таблица1[[#This Row],[РЕЙТИНГ DPT]:[РЕЙТИНГ НТЛ]])</f>
        <v>1</v>
      </c>
    </row>
    <row r="236" spans="1:124" x14ac:dyDescent="0.25">
      <c r="A236" s="29">
        <v>125</v>
      </c>
      <c r="B236" s="34" t="s">
        <v>326</v>
      </c>
      <c r="C236" s="14" t="s">
        <v>106</v>
      </c>
      <c r="D236" s="30" t="s">
        <v>186</v>
      </c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>
        <v>6</v>
      </c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55">
        <v>0</v>
      </c>
      <c r="DQ236" s="48">
        <v>1</v>
      </c>
      <c r="DR236" s="16">
        <v>1</v>
      </c>
      <c r="DS236" s="73">
        <f>PRODUCT(Таблица1[[#This Row],[РЕЙТИНГ НТЛ]:[РЕГ НТЛ]])</f>
        <v>1</v>
      </c>
      <c r="DT236" s="74">
        <f>SUM(Таблица1[[#This Row],[РЕЙТИНГ DPT]:[РЕЙТИНГ НТЛ]])</f>
        <v>1</v>
      </c>
    </row>
    <row r="237" spans="1:124" x14ac:dyDescent="0.25">
      <c r="A237" s="33">
        <v>98</v>
      </c>
      <c r="B237" s="30" t="s">
        <v>330</v>
      </c>
      <c r="C237" s="14" t="s">
        <v>104</v>
      </c>
      <c r="D237" s="34" t="s">
        <v>105</v>
      </c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>
        <v>7</v>
      </c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55">
        <v>0</v>
      </c>
      <c r="DQ237" s="66">
        <v>0</v>
      </c>
      <c r="DR237" s="19">
        <v>1</v>
      </c>
      <c r="DS237" s="75">
        <f>PRODUCT(Таблица1[[#This Row],[РЕЙТИНГ НТЛ]:[РЕГ НТЛ]])</f>
        <v>0</v>
      </c>
      <c r="DT237" s="74">
        <f>SUM(Таблица1[[#This Row],[РЕЙТИНГ DPT]:[РЕЙТИНГ НТЛ]])</f>
        <v>0</v>
      </c>
    </row>
    <row r="238" spans="1:124" x14ac:dyDescent="0.25">
      <c r="A238" s="29">
        <v>85</v>
      </c>
      <c r="B238" s="30" t="s">
        <v>365</v>
      </c>
      <c r="C238" s="14" t="s">
        <v>102</v>
      </c>
      <c r="D238" s="30" t="s">
        <v>103</v>
      </c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 t="s">
        <v>149</v>
      </c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55">
        <v>0</v>
      </c>
      <c r="DQ238" s="66">
        <v>0</v>
      </c>
      <c r="DR238" s="31">
        <v>0</v>
      </c>
      <c r="DS238" s="73">
        <f>PRODUCT(Таблица1[[#This Row],[РЕЙТИНГ НТЛ]:[РЕГ НТЛ]])</f>
        <v>0</v>
      </c>
      <c r="DT238" s="74">
        <f>SUM(Таблица1[[#This Row],[РЕЙТИНГ DPT]:[РЕЙТИНГ НТЛ]])</f>
        <v>0</v>
      </c>
    </row>
    <row r="239" spans="1:124" x14ac:dyDescent="0.25">
      <c r="A239" s="29">
        <v>92</v>
      </c>
      <c r="B239" s="30" t="s">
        <v>368</v>
      </c>
      <c r="C239" s="14" t="s">
        <v>102</v>
      </c>
      <c r="D239" s="30" t="s">
        <v>103</v>
      </c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 t="s">
        <v>149</v>
      </c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55">
        <v>0</v>
      </c>
      <c r="DQ239" s="66">
        <v>0</v>
      </c>
      <c r="DR239" s="31">
        <v>1</v>
      </c>
      <c r="DS239" s="73">
        <f>PRODUCT(Таблица1[[#This Row],[РЕЙТИНГ НТЛ]:[РЕГ НТЛ]])</f>
        <v>0</v>
      </c>
      <c r="DT239" s="74">
        <f>SUM(Таблица1[[#This Row],[РЕЙТИНГ DPT]:[РЕЙТИНГ НТЛ]])</f>
        <v>0</v>
      </c>
    </row>
    <row r="240" spans="1:124" x14ac:dyDescent="0.25">
      <c r="A240" s="33">
        <v>243</v>
      </c>
      <c r="B240" s="30" t="s">
        <v>331</v>
      </c>
      <c r="C240" s="14" t="s">
        <v>111</v>
      </c>
      <c r="D240" s="34" t="s">
        <v>112</v>
      </c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 t="s">
        <v>150</v>
      </c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55">
        <v>0</v>
      </c>
      <c r="DQ240" s="66">
        <v>0</v>
      </c>
      <c r="DR240" s="35">
        <v>1</v>
      </c>
      <c r="DS240" s="75">
        <f>PRODUCT(Таблица1[[#This Row],[РЕЙТИНГ НТЛ]:[РЕГ НТЛ]])</f>
        <v>0</v>
      </c>
      <c r="DT240" s="74">
        <f>SUM(Таблица1[[#This Row],[РЕЙТИНГ DPT]:[РЕЙТИНГ НТЛ]])</f>
        <v>0</v>
      </c>
    </row>
    <row r="241" spans="1:124" x14ac:dyDescent="0.25">
      <c r="A241" s="29">
        <v>251</v>
      </c>
      <c r="B241" s="30" t="s">
        <v>361</v>
      </c>
      <c r="C241" s="14" t="s">
        <v>111</v>
      </c>
      <c r="D241" s="30" t="s">
        <v>112</v>
      </c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 t="s">
        <v>150</v>
      </c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55">
        <v>0</v>
      </c>
      <c r="DQ241" s="66">
        <v>0</v>
      </c>
      <c r="DR241" s="31">
        <v>0</v>
      </c>
      <c r="DS241" s="73">
        <f>PRODUCT(Таблица1[[#This Row],[РЕЙТИНГ НТЛ]:[РЕГ НТЛ]])</f>
        <v>0</v>
      </c>
      <c r="DT241" s="74">
        <f>SUM(Таблица1[[#This Row],[РЕЙТИНГ DPT]:[РЕЙТИНГ НТЛ]])</f>
        <v>0</v>
      </c>
    </row>
    <row r="242" spans="1:124" x14ac:dyDescent="0.25">
      <c r="A242" s="29">
        <v>116</v>
      </c>
      <c r="B242" s="30" t="s">
        <v>367</v>
      </c>
      <c r="C242" s="14" t="s">
        <v>190</v>
      </c>
      <c r="D242" s="30" t="s">
        <v>185</v>
      </c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 t="s">
        <v>125</v>
      </c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55">
        <v>0</v>
      </c>
      <c r="DQ242" s="66">
        <v>0</v>
      </c>
      <c r="DR242" s="16">
        <v>0</v>
      </c>
      <c r="DS242" s="73">
        <f>PRODUCT(Таблица1[[#This Row],[РЕЙТИНГ НТЛ]:[РЕГ НТЛ]])</f>
        <v>0</v>
      </c>
      <c r="DT242" s="74">
        <f>SUM(Таблица1[[#This Row],[РЕЙТИНГ DPT]:[РЕЙТИНГ НТЛ]])</f>
        <v>0</v>
      </c>
    </row>
    <row r="243" spans="1:124" x14ac:dyDescent="0.25">
      <c r="A243" s="29">
        <v>105</v>
      </c>
      <c r="B243" s="30" t="s">
        <v>366</v>
      </c>
      <c r="C243" s="14" t="s">
        <v>190</v>
      </c>
      <c r="D243" s="30" t="s">
        <v>185</v>
      </c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 t="s">
        <v>125</v>
      </c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55">
        <v>0</v>
      </c>
      <c r="DQ243" s="66">
        <v>0</v>
      </c>
      <c r="DR243" s="16">
        <v>0</v>
      </c>
      <c r="DS243" s="73">
        <f>PRODUCT(Таблица1[[#This Row],[РЕЙТИНГ НТЛ]:[РЕГ НТЛ]])</f>
        <v>0</v>
      </c>
      <c r="DT243" s="74">
        <f>SUM(Таблица1[[#This Row],[РЕЙТИНГ DPT]:[РЕЙТИНГ НТЛ]])</f>
        <v>0</v>
      </c>
    </row>
    <row r="244" spans="1:124" x14ac:dyDescent="0.25">
      <c r="A244" s="29">
        <v>250</v>
      </c>
      <c r="B244" s="30" t="s">
        <v>360</v>
      </c>
      <c r="C244" s="14" t="s">
        <v>111</v>
      </c>
      <c r="D244" s="30" t="s">
        <v>112</v>
      </c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 t="s">
        <v>197</v>
      </c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55">
        <v>0</v>
      </c>
      <c r="DQ244" s="66">
        <v>0</v>
      </c>
      <c r="DR244" s="31">
        <v>1</v>
      </c>
      <c r="DS244" s="73">
        <f>PRODUCT(Таблица1[[#This Row],[РЕЙТИНГ НТЛ]:[РЕГ НТЛ]])</f>
        <v>0</v>
      </c>
      <c r="DT244" s="74">
        <f>SUM(Таблица1[[#This Row],[РЕЙТИНГ DPT]:[РЕЙТИНГ НТЛ]])</f>
        <v>0</v>
      </c>
    </row>
    <row r="245" spans="1:124" x14ac:dyDescent="0.25">
      <c r="A245" s="29">
        <v>78</v>
      </c>
      <c r="B245" s="30" t="s">
        <v>351</v>
      </c>
      <c r="C245" s="14" t="s">
        <v>111</v>
      </c>
      <c r="D245" s="30" t="s">
        <v>112</v>
      </c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 t="s">
        <v>197</v>
      </c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55">
        <v>0</v>
      </c>
      <c r="DQ245" s="66">
        <v>0</v>
      </c>
      <c r="DR245" s="31">
        <v>1</v>
      </c>
      <c r="DS245" s="73">
        <f>PRODUCT(Таблица1[[#This Row],[РЕЙТИНГ НТЛ]:[РЕГ НТЛ]])</f>
        <v>0</v>
      </c>
      <c r="DT245" s="74">
        <f>SUM(Таблица1[[#This Row],[РЕЙТИНГ DPT]:[РЕЙТИНГ НТЛ]])</f>
        <v>0</v>
      </c>
    </row>
    <row r="246" spans="1:124" x14ac:dyDescent="0.25">
      <c r="A246" s="29">
        <v>117</v>
      </c>
      <c r="B246" s="30" t="s">
        <v>339</v>
      </c>
      <c r="C246" s="14" t="s">
        <v>111</v>
      </c>
      <c r="D246" s="30" t="s">
        <v>112</v>
      </c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 t="s">
        <v>197</v>
      </c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55">
        <v>0</v>
      </c>
      <c r="DQ246" s="66">
        <v>0</v>
      </c>
      <c r="DR246" s="31">
        <v>1</v>
      </c>
      <c r="DS246" s="73">
        <f>PRODUCT(Таблица1[[#This Row],[РЕЙТИНГ НТЛ]:[РЕГ НТЛ]])</f>
        <v>0</v>
      </c>
      <c r="DT246" s="74">
        <f>SUM(Таблица1[[#This Row],[РЕЙТИНГ DPT]:[РЕЙТИНГ НТЛ]])</f>
        <v>0</v>
      </c>
    </row>
    <row r="247" spans="1:124" x14ac:dyDescent="0.25">
      <c r="A247" s="33">
        <v>254</v>
      </c>
      <c r="B247" s="34" t="s">
        <v>350</v>
      </c>
      <c r="C247" s="14" t="s">
        <v>111</v>
      </c>
      <c r="D247" s="34" t="s">
        <v>112</v>
      </c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 t="s">
        <v>197</v>
      </c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55">
        <v>0</v>
      </c>
      <c r="DQ247" s="66">
        <v>0</v>
      </c>
      <c r="DR247" s="35">
        <v>0</v>
      </c>
      <c r="DS247" s="75">
        <f>PRODUCT(Таблица1[[#This Row],[РЕЙТИНГ НТЛ]:[РЕГ НТЛ]])</f>
        <v>0</v>
      </c>
      <c r="DT247" s="74">
        <f>SUM(Таблица1[[#This Row],[РЕЙТИНГ DPT]:[РЕЙТИНГ НТЛ]])</f>
        <v>0</v>
      </c>
    </row>
    <row r="248" spans="1:124" x14ac:dyDescent="0.25">
      <c r="A248" s="29">
        <v>242</v>
      </c>
      <c r="B248" s="30" t="s">
        <v>357</v>
      </c>
      <c r="C248" s="14" t="s">
        <v>111</v>
      </c>
      <c r="D248" s="30" t="s">
        <v>112</v>
      </c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 t="s">
        <v>197</v>
      </c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55">
        <v>0</v>
      </c>
      <c r="DQ248" s="66">
        <v>0</v>
      </c>
      <c r="DR248" s="31">
        <v>0</v>
      </c>
      <c r="DS248" s="73">
        <f>PRODUCT(Таблица1[[#This Row],[РЕЙТИНГ НТЛ]:[РЕГ НТЛ]])</f>
        <v>0</v>
      </c>
      <c r="DT248" s="74">
        <f>SUM(Таблица1[[#This Row],[РЕЙТИНГ DPT]:[РЕЙТИНГ НТЛ]])</f>
        <v>0</v>
      </c>
    </row>
    <row r="249" spans="1:124" x14ac:dyDescent="0.25">
      <c r="A249" s="29">
        <v>80</v>
      </c>
      <c r="B249" s="30" t="s">
        <v>369</v>
      </c>
      <c r="C249" s="14" t="s">
        <v>111</v>
      </c>
      <c r="D249" s="30" t="s">
        <v>112</v>
      </c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 t="s">
        <v>126</v>
      </c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55">
        <v>0</v>
      </c>
      <c r="DQ249" s="66">
        <v>0</v>
      </c>
      <c r="DR249" s="31">
        <v>1</v>
      </c>
      <c r="DS249" s="73">
        <f>PRODUCT(Таблица1[[#This Row],[РЕЙТИНГ НТЛ]:[РЕГ НТЛ]])</f>
        <v>0</v>
      </c>
      <c r="DT249" s="74">
        <f>SUM(Таблица1[[#This Row],[РЕЙТИНГ DPT]:[РЕЙТИНГ НТЛ]])</f>
        <v>0</v>
      </c>
    </row>
    <row r="250" spans="1:124" x14ac:dyDescent="0.25">
      <c r="A250" s="29">
        <v>118</v>
      </c>
      <c r="B250" s="30" t="s">
        <v>332</v>
      </c>
      <c r="C250" s="14" t="s">
        <v>104</v>
      </c>
      <c r="D250" s="30" t="s">
        <v>105</v>
      </c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 t="s">
        <v>126</v>
      </c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55">
        <v>0</v>
      </c>
      <c r="DQ250" s="66">
        <v>0</v>
      </c>
      <c r="DR250" s="16">
        <v>1</v>
      </c>
      <c r="DS250" s="73">
        <f>PRODUCT(Таблица1[[#This Row],[РЕЙТИНГ НТЛ]:[РЕГ НТЛ]])</f>
        <v>0</v>
      </c>
      <c r="DT250" s="74">
        <f>SUM(Таблица1[[#This Row],[РЕЙТИНГ DPT]:[РЕЙТИНГ НТЛ]])</f>
        <v>0</v>
      </c>
    </row>
    <row r="251" spans="1:124" x14ac:dyDescent="0.25">
      <c r="A251" s="33">
        <v>113</v>
      </c>
      <c r="B251" s="34" t="s">
        <v>335</v>
      </c>
      <c r="C251" s="14" t="s">
        <v>116</v>
      </c>
      <c r="D251" s="34" t="s">
        <v>148</v>
      </c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 t="s">
        <v>126</v>
      </c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55">
        <v>0</v>
      </c>
      <c r="DQ251" s="66">
        <v>0</v>
      </c>
      <c r="DR251" s="19">
        <v>0</v>
      </c>
      <c r="DS251" s="75">
        <f>PRODUCT(Таблица1[[#This Row],[РЕЙТИНГ НТЛ]:[РЕГ НТЛ]])</f>
        <v>0</v>
      </c>
      <c r="DT251" s="74">
        <f>SUM(Таблица1[[#This Row],[РЕЙТИНГ DPT]:[РЕЙТИНГ НТЛ]])</f>
        <v>0</v>
      </c>
    </row>
    <row r="252" spans="1:124" x14ac:dyDescent="0.25">
      <c r="A252" s="13">
        <v>45</v>
      </c>
      <c r="B252" s="14" t="s">
        <v>430</v>
      </c>
      <c r="C252" s="14" t="s">
        <v>104</v>
      </c>
      <c r="D252" s="14" t="s">
        <v>105</v>
      </c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>
        <v>1</v>
      </c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55">
        <v>0</v>
      </c>
      <c r="DQ252" s="46">
        <v>6</v>
      </c>
      <c r="DR252" s="16">
        <v>1</v>
      </c>
      <c r="DS252" s="43">
        <f>PRODUCT(Таблица1[[#This Row],[РЕЙТИНГ НТЛ]:[РЕГ НТЛ]])</f>
        <v>6</v>
      </c>
      <c r="DT252" s="74">
        <f>SUM(Таблица1[[#This Row],[РЕЙТИНГ DPT]:[РЕЙТИНГ НТЛ]])</f>
        <v>6</v>
      </c>
    </row>
    <row r="253" spans="1:124" x14ac:dyDescent="0.25">
      <c r="A253" s="29">
        <v>106</v>
      </c>
      <c r="B253" s="14" t="s">
        <v>416</v>
      </c>
      <c r="C253" s="14" t="s">
        <v>102</v>
      </c>
      <c r="D253" s="30" t="s">
        <v>103</v>
      </c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>
        <v>2</v>
      </c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55">
        <v>0</v>
      </c>
      <c r="DQ253" s="48">
        <v>4</v>
      </c>
      <c r="DR253" s="31">
        <v>1</v>
      </c>
      <c r="DS253" s="73">
        <f>PRODUCT(Таблица1[[#This Row],[РЕЙТИНГ НТЛ]:[РЕГ НТЛ]])</f>
        <v>4</v>
      </c>
      <c r="DT253" s="74">
        <f>SUM(Таблица1[[#This Row],[РЕЙТИНГ DPT]:[РЕЙТИНГ НТЛ]])</f>
        <v>4</v>
      </c>
    </row>
    <row r="254" spans="1:124" x14ac:dyDescent="0.25">
      <c r="A254" s="29">
        <v>92</v>
      </c>
      <c r="B254" s="14" t="s">
        <v>426</v>
      </c>
      <c r="C254" s="14" t="s">
        <v>102</v>
      </c>
      <c r="D254" s="30" t="s">
        <v>103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>
        <v>3</v>
      </c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55">
        <v>0</v>
      </c>
      <c r="DQ254" s="48">
        <v>4</v>
      </c>
      <c r="DR254" s="31">
        <v>1</v>
      </c>
      <c r="DS254" s="73">
        <f>PRODUCT(Таблица1[[#This Row],[РЕЙТИНГ НТЛ]:[РЕГ НТЛ]])</f>
        <v>4</v>
      </c>
      <c r="DT254" s="74">
        <f>SUM(Таблица1[[#This Row],[РЕЙТИНГ DPT]:[РЕЙТИНГ НТЛ]])</f>
        <v>4</v>
      </c>
    </row>
    <row r="255" spans="1:124" x14ac:dyDescent="0.25">
      <c r="A255" s="29">
        <v>102</v>
      </c>
      <c r="B255" s="14" t="s">
        <v>418</v>
      </c>
      <c r="C255" s="14" t="s">
        <v>102</v>
      </c>
      <c r="D255" s="30" t="s">
        <v>103</v>
      </c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>
        <v>4</v>
      </c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55">
        <v>0</v>
      </c>
      <c r="DQ255" s="48">
        <v>2</v>
      </c>
      <c r="DR255" s="16">
        <v>1</v>
      </c>
      <c r="DS255" s="73">
        <f>PRODUCT(Таблица1[[#This Row],[РЕЙТИНГ НТЛ]:[РЕГ НТЛ]])</f>
        <v>2</v>
      </c>
      <c r="DT255" s="74">
        <f>SUM(Таблица1[[#This Row],[РЕЙТИНГ DPT]:[РЕЙТИНГ НТЛ]])</f>
        <v>2</v>
      </c>
    </row>
    <row r="256" spans="1:124" x14ac:dyDescent="0.25">
      <c r="A256" s="29">
        <v>79</v>
      </c>
      <c r="B256" s="14" t="s">
        <v>429</v>
      </c>
      <c r="C256" s="14" t="s">
        <v>111</v>
      </c>
      <c r="D256" s="30" t="s">
        <v>112</v>
      </c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>
        <v>5</v>
      </c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55">
        <v>0</v>
      </c>
      <c r="DQ256" s="48">
        <v>2</v>
      </c>
      <c r="DR256" s="16">
        <v>0.5</v>
      </c>
      <c r="DS256" s="73">
        <f>PRODUCT(Таблица1[[#This Row],[РЕЙТИНГ НТЛ]:[РЕГ НТЛ]])</f>
        <v>1</v>
      </c>
      <c r="DT256" s="74">
        <f>SUM(Таблица1[[#This Row],[РЕЙТИНГ DPT]:[РЕЙТИНГ НТЛ]])</f>
        <v>2</v>
      </c>
    </row>
    <row r="257" spans="1:124" x14ac:dyDescent="0.25">
      <c r="A257" s="29">
        <v>81</v>
      </c>
      <c r="B257" s="14" t="s">
        <v>427</v>
      </c>
      <c r="C257" s="14" t="s">
        <v>111</v>
      </c>
      <c r="D257" s="30" t="s">
        <v>112</v>
      </c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>
        <v>6</v>
      </c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55">
        <v>0</v>
      </c>
      <c r="DQ257" s="48">
        <v>2</v>
      </c>
      <c r="DR257" s="31">
        <v>1</v>
      </c>
      <c r="DS257" s="73">
        <f>PRODUCT(Таблица1[[#This Row],[РЕЙТИНГ НТЛ]:[РЕГ НТЛ]])</f>
        <v>2</v>
      </c>
      <c r="DT257" s="74">
        <f>SUM(Таблица1[[#This Row],[РЕЙТИНГ DPT]:[РЕЙТИНГ НТЛ]])</f>
        <v>2</v>
      </c>
    </row>
    <row r="258" spans="1:124" x14ac:dyDescent="0.25">
      <c r="A258" s="29">
        <v>87</v>
      </c>
      <c r="B258" s="14" t="s">
        <v>423</v>
      </c>
      <c r="C258" s="14" t="s">
        <v>102</v>
      </c>
      <c r="D258" s="30" t="s">
        <v>103</v>
      </c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>
        <v>7</v>
      </c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55">
        <v>0</v>
      </c>
      <c r="DQ258" s="66">
        <v>0</v>
      </c>
      <c r="DR258" s="16">
        <v>1</v>
      </c>
      <c r="DS258" s="73">
        <f>PRODUCT(Таблица1[[#This Row],[РЕЙТИНГ НТЛ]:[РЕГ НТЛ]])</f>
        <v>0</v>
      </c>
      <c r="DT258" s="74">
        <f>SUM(Таблица1[[#This Row],[РЕЙТИНГ DPT]:[РЕЙТИНГ НТЛ]])</f>
        <v>0</v>
      </c>
    </row>
    <row r="259" spans="1:124" x14ac:dyDescent="0.25">
      <c r="A259" s="29">
        <v>105</v>
      </c>
      <c r="B259" s="14" t="s">
        <v>438</v>
      </c>
      <c r="C259" s="14" t="s">
        <v>190</v>
      </c>
      <c r="D259" s="30" t="s">
        <v>185</v>
      </c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>
        <v>8</v>
      </c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55">
        <v>0</v>
      </c>
      <c r="DQ259" s="66">
        <v>0</v>
      </c>
      <c r="DR259" s="16">
        <v>0</v>
      </c>
      <c r="DS259" s="73">
        <f>PRODUCT(Таблица1[[#This Row],[РЕЙТИНГ НТЛ]:[РЕГ НТЛ]])</f>
        <v>0</v>
      </c>
      <c r="DT259" s="74">
        <f>SUM(Таблица1[[#This Row],[РЕЙТИНГ DPT]:[РЕЙТИНГ НТЛ]])</f>
        <v>0</v>
      </c>
    </row>
    <row r="260" spans="1:124" x14ac:dyDescent="0.25">
      <c r="A260" s="13">
        <v>119</v>
      </c>
      <c r="B260" s="14" t="s">
        <v>322</v>
      </c>
      <c r="C260" s="14" t="s">
        <v>102</v>
      </c>
      <c r="D260" s="14" t="s">
        <v>103</v>
      </c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>
        <v>1</v>
      </c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55">
        <v>0</v>
      </c>
      <c r="DQ260" s="46">
        <v>3</v>
      </c>
      <c r="DR260" s="31">
        <v>1</v>
      </c>
      <c r="DS260" s="43">
        <f>PRODUCT(Таблица1[[#This Row],[РЕЙТИНГ НТЛ]:[РЕГ НТЛ]])</f>
        <v>3</v>
      </c>
      <c r="DT260" s="74">
        <f>SUM(Таблица1[[#This Row],[РЕЙТИНГ DPT]:[РЕЙТИНГ НТЛ]])</f>
        <v>3</v>
      </c>
    </row>
    <row r="261" spans="1:124" x14ac:dyDescent="0.25">
      <c r="A261" s="13">
        <v>91</v>
      </c>
      <c r="B261" s="14" t="s">
        <v>317</v>
      </c>
      <c r="C261" s="14" t="s">
        <v>102</v>
      </c>
      <c r="D261" s="14" t="s">
        <v>103</v>
      </c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>
        <v>2</v>
      </c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55">
        <v>0</v>
      </c>
      <c r="DQ261" s="46">
        <v>2</v>
      </c>
      <c r="DR261" s="16">
        <v>1</v>
      </c>
      <c r="DS261" s="43">
        <f>PRODUCT(Таблица1[[#This Row],[РЕЙТИНГ НТЛ]:[РЕГ НТЛ]])</f>
        <v>2</v>
      </c>
      <c r="DT261" s="74">
        <f>SUM(Таблица1[[#This Row],[РЕЙТИНГ DPT]:[РЕЙТИНГ НТЛ]])</f>
        <v>2</v>
      </c>
    </row>
    <row r="262" spans="1:124" x14ac:dyDescent="0.25">
      <c r="A262" s="21">
        <v>93</v>
      </c>
      <c r="B262" s="14" t="s">
        <v>327</v>
      </c>
      <c r="C262" s="14" t="s">
        <v>102</v>
      </c>
      <c r="D262" s="18" t="s">
        <v>103</v>
      </c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>
        <v>3</v>
      </c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55">
        <v>0</v>
      </c>
      <c r="DQ262" s="52">
        <v>2</v>
      </c>
      <c r="DR262" s="19">
        <v>1</v>
      </c>
      <c r="DS262" s="44">
        <f>PRODUCT(Таблица1[[#This Row],[РЕЙТИНГ НТЛ]:[РЕГ НТЛ]])</f>
        <v>2</v>
      </c>
      <c r="DT262" s="74">
        <f>SUM(Таблица1[[#This Row],[РЕЙТИНГ DPT]:[РЕЙТИНГ НТЛ]])</f>
        <v>2</v>
      </c>
    </row>
    <row r="263" spans="1:124" x14ac:dyDescent="0.25">
      <c r="A263" s="13">
        <v>96</v>
      </c>
      <c r="B263" s="14" t="s">
        <v>321</v>
      </c>
      <c r="C263" s="14" t="s">
        <v>190</v>
      </c>
      <c r="D263" s="14" t="s">
        <v>185</v>
      </c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>
        <v>4</v>
      </c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55">
        <v>0</v>
      </c>
      <c r="DQ263" s="46">
        <v>1</v>
      </c>
      <c r="DR263" s="16">
        <v>0</v>
      </c>
      <c r="DS263" s="43">
        <f>PRODUCT(Таблица1[[#This Row],[РЕЙТИНГ НТЛ]:[РЕГ НТЛ]])</f>
        <v>0</v>
      </c>
      <c r="DT263" s="74">
        <f>SUM(Таблица1[[#This Row],[РЕЙТИНГ DPT]:[РЕЙТИНГ НТЛ]])</f>
        <v>1</v>
      </c>
    </row>
    <row r="264" spans="1:124" x14ac:dyDescent="0.25">
      <c r="A264" s="13">
        <v>83</v>
      </c>
      <c r="B264" s="14" t="s">
        <v>333</v>
      </c>
      <c r="C264" s="14" t="s">
        <v>106</v>
      </c>
      <c r="D264" s="14" t="s">
        <v>109</v>
      </c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>
        <v>5</v>
      </c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55">
        <v>0</v>
      </c>
      <c r="DQ264" s="46">
        <v>1</v>
      </c>
      <c r="DR264" s="16">
        <v>1</v>
      </c>
      <c r="DS264" s="43">
        <f>PRODUCT(Таблица1[[#This Row],[РЕЙТИНГ НТЛ]:[РЕГ НТЛ]])</f>
        <v>1</v>
      </c>
      <c r="DT264" s="74">
        <f>SUM(Таблица1[[#This Row],[РЕЙТИНГ DPT]:[РЕЙТИНГ НТЛ]])</f>
        <v>1</v>
      </c>
    </row>
    <row r="265" spans="1:124" x14ac:dyDescent="0.25">
      <c r="A265" s="21">
        <v>115</v>
      </c>
      <c r="B265" s="18" t="s">
        <v>320</v>
      </c>
      <c r="C265" s="14" t="s">
        <v>106</v>
      </c>
      <c r="D265" s="18" t="s">
        <v>110</v>
      </c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>
        <v>6</v>
      </c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55">
        <v>0</v>
      </c>
      <c r="DQ265" s="52">
        <v>1</v>
      </c>
      <c r="DR265" s="19">
        <v>1</v>
      </c>
      <c r="DS265" s="44">
        <f>PRODUCT(Таблица1[[#This Row],[РЕЙТИНГ НТЛ]:[РЕГ НТЛ]])</f>
        <v>1</v>
      </c>
      <c r="DT265" s="74">
        <f>SUM(Таблица1[[#This Row],[РЕЙТИНГ DPT]:[РЕЙТИНГ НТЛ]])</f>
        <v>1</v>
      </c>
    </row>
    <row r="266" spans="1:124" x14ac:dyDescent="0.25">
      <c r="A266" s="13">
        <v>120</v>
      </c>
      <c r="B266" s="14" t="s">
        <v>344</v>
      </c>
      <c r="C266" s="14" t="s">
        <v>106</v>
      </c>
      <c r="D266" s="14" t="s">
        <v>107</v>
      </c>
      <c r="E266" s="25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>
        <v>7</v>
      </c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55">
        <v>0</v>
      </c>
      <c r="DQ266" s="66">
        <v>0</v>
      </c>
      <c r="DR266" s="16">
        <v>1</v>
      </c>
      <c r="DS266" s="43">
        <f>PRODUCT(Таблица1[[#This Row],[РЕЙТИНГ НТЛ]:[РЕГ НТЛ]])</f>
        <v>0</v>
      </c>
      <c r="DT266" s="74">
        <f>SUM(Таблица1[[#This Row],[РЕЙТИНГ DPT]:[РЕЙТИНГ НТЛ]])</f>
        <v>0</v>
      </c>
    </row>
    <row r="267" spans="1:124" x14ac:dyDescent="0.25">
      <c r="A267" s="13">
        <v>119</v>
      </c>
      <c r="B267" s="14" t="s">
        <v>322</v>
      </c>
      <c r="C267" s="14" t="s">
        <v>102</v>
      </c>
      <c r="D267" s="14" t="s">
        <v>103</v>
      </c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>
        <v>1</v>
      </c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55">
        <v>0</v>
      </c>
      <c r="DQ267" s="46">
        <v>3</v>
      </c>
      <c r="DR267" s="31">
        <v>1</v>
      </c>
      <c r="DS267" s="43">
        <f>PRODUCT(Таблица1[[#This Row],[РЕЙТИНГ НТЛ]:[РЕГ НТЛ]])</f>
        <v>3</v>
      </c>
      <c r="DT267" s="74">
        <f>SUM(Таблица1[[#This Row],[РЕЙТИНГ DPT]:[РЕЙТИНГ НТЛ]])</f>
        <v>3</v>
      </c>
    </row>
    <row r="268" spans="1:124" x14ac:dyDescent="0.25">
      <c r="A268" s="21">
        <v>93</v>
      </c>
      <c r="B268" s="18" t="s">
        <v>327</v>
      </c>
      <c r="C268" s="14" t="s">
        <v>102</v>
      </c>
      <c r="D268" s="18" t="s">
        <v>103</v>
      </c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>
        <v>2</v>
      </c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55">
        <v>0</v>
      </c>
      <c r="DQ268" s="52">
        <v>2</v>
      </c>
      <c r="DR268" s="19">
        <v>1</v>
      </c>
      <c r="DS268" s="44">
        <f>PRODUCT(Таблица1[[#This Row],[РЕЙТИНГ НТЛ]:[РЕГ НТЛ]])</f>
        <v>2</v>
      </c>
      <c r="DT268" s="74">
        <f>SUM(Таблица1[[#This Row],[РЕЙТИНГ DPT]:[РЕЙТИНГ НТЛ]])</f>
        <v>2</v>
      </c>
    </row>
    <row r="269" spans="1:124" x14ac:dyDescent="0.25">
      <c r="A269" s="21">
        <v>101</v>
      </c>
      <c r="B269" s="18" t="s">
        <v>324</v>
      </c>
      <c r="C269" s="14" t="s">
        <v>102</v>
      </c>
      <c r="D269" s="18" t="s">
        <v>103</v>
      </c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>
        <v>3</v>
      </c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55">
        <v>0</v>
      </c>
      <c r="DQ269" s="52">
        <v>2</v>
      </c>
      <c r="DR269" s="19">
        <v>1</v>
      </c>
      <c r="DS269" s="44">
        <f>PRODUCT(Таблица1[[#This Row],[РЕЙТИНГ НТЛ]:[РЕГ НТЛ]])</f>
        <v>2</v>
      </c>
      <c r="DT269" s="74">
        <f>SUM(Таблица1[[#This Row],[РЕЙТИНГ DPT]:[РЕЙТИНГ НТЛ]])</f>
        <v>2</v>
      </c>
    </row>
    <row r="270" spans="1:124" x14ac:dyDescent="0.25">
      <c r="A270" s="13">
        <v>83</v>
      </c>
      <c r="B270" s="14" t="s">
        <v>333</v>
      </c>
      <c r="C270" s="14" t="s">
        <v>106</v>
      </c>
      <c r="D270" s="14" t="s">
        <v>109</v>
      </c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>
        <v>4</v>
      </c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55">
        <v>0</v>
      </c>
      <c r="DQ270" s="49">
        <v>1</v>
      </c>
      <c r="DR270" s="16">
        <v>1</v>
      </c>
      <c r="DS270" s="43">
        <f>PRODUCT(Таблица1[[#This Row],[РЕЙТИНГ НТЛ]:[РЕГ НТЛ]])</f>
        <v>1</v>
      </c>
      <c r="DT270" s="74">
        <f>SUM(Таблица1[[#This Row],[РЕЙТИНГ DPT]:[РЕЙТИНГ НТЛ]])</f>
        <v>1</v>
      </c>
    </row>
    <row r="271" spans="1:124" x14ac:dyDescent="0.25">
      <c r="A271" s="13">
        <v>115</v>
      </c>
      <c r="B271" s="14" t="s">
        <v>320</v>
      </c>
      <c r="C271" s="14" t="s">
        <v>106</v>
      </c>
      <c r="D271" s="14" t="s">
        <v>110</v>
      </c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>
        <v>5</v>
      </c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55">
        <v>0</v>
      </c>
      <c r="DQ271" s="49">
        <v>1</v>
      </c>
      <c r="DR271" s="16">
        <v>1</v>
      </c>
      <c r="DS271" s="43">
        <f>PRODUCT(Таблица1[[#This Row],[РЕЙТИНГ НТЛ]:[РЕГ НТЛ]])</f>
        <v>1</v>
      </c>
      <c r="DT271" s="74">
        <f>SUM(Таблица1[[#This Row],[РЕЙТИНГ DPT]:[РЕЙТИНГ НТЛ]])</f>
        <v>1</v>
      </c>
    </row>
    <row r="272" spans="1:124" x14ac:dyDescent="0.25">
      <c r="A272" s="13">
        <v>108</v>
      </c>
      <c r="B272" s="14" t="s">
        <v>329</v>
      </c>
      <c r="C272" s="14" t="s">
        <v>102</v>
      </c>
      <c r="D272" s="14" t="s">
        <v>103</v>
      </c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>
        <v>6</v>
      </c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55">
        <v>0</v>
      </c>
      <c r="DQ272" s="49">
        <v>1</v>
      </c>
      <c r="DR272" s="16">
        <v>1</v>
      </c>
      <c r="DS272" s="43">
        <f>PRODUCT(Таблица1[[#This Row],[РЕЙТИНГ НТЛ]:[РЕГ НТЛ]])</f>
        <v>1</v>
      </c>
      <c r="DT272" s="74">
        <f>SUM(Таблица1[[#This Row],[РЕЙТИНГ DPT]:[РЕЙТИНГ НТЛ]])</f>
        <v>1</v>
      </c>
    </row>
    <row r="273" spans="1:124" x14ac:dyDescent="0.25">
      <c r="A273" s="13">
        <v>122</v>
      </c>
      <c r="B273" s="14" t="s">
        <v>363</v>
      </c>
      <c r="C273" s="14" t="s">
        <v>106</v>
      </c>
      <c r="D273" s="14" t="s">
        <v>107</v>
      </c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>
        <v>7</v>
      </c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55">
        <v>0</v>
      </c>
      <c r="DQ273" s="66">
        <v>0</v>
      </c>
      <c r="DR273" s="42">
        <v>1</v>
      </c>
      <c r="DS273" s="43">
        <f>PRODUCT(Таблица1[[#This Row],[РЕЙТИНГ НТЛ]:[РЕГ НТЛ]])</f>
        <v>0</v>
      </c>
      <c r="DT273" s="74">
        <f>SUM(Таблица1[[#This Row],[РЕЙТИНГ DPT]:[РЕЙТИНГ НТЛ]])</f>
        <v>0</v>
      </c>
    </row>
    <row r="274" spans="1:124" x14ac:dyDescent="0.25">
      <c r="A274" s="13">
        <v>114</v>
      </c>
      <c r="B274" s="14" t="s">
        <v>318</v>
      </c>
      <c r="C274" s="14" t="s">
        <v>102</v>
      </c>
      <c r="D274" s="14" t="s">
        <v>103</v>
      </c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>
        <v>1</v>
      </c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55">
        <v>0</v>
      </c>
      <c r="DQ274" s="49">
        <v>3</v>
      </c>
      <c r="DR274" s="16">
        <v>1</v>
      </c>
      <c r="DS274" s="43">
        <f>PRODUCT(Таблица1[[#This Row],[РЕЙТИНГ НТЛ]:[РЕГ НТЛ]])</f>
        <v>3</v>
      </c>
      <c r="DT274" s="74">
        <f>SUM(Таблица1[[#This Row],[РЕЙТИНГ DPT]:[РЕЙТИНГ НТЛ]])</f>
        <v>3</v>
      </c>
    </row>
    <row r="275" spans="1:124" x14ac:dyDescent="0.25">
      <c r="A275" s="13">
        <v>91</v>
      </c>
      <c r="B275" s="14" t="s">
        <v>317</v>
      </c>
      <c r="C275" s="14" t="s">
        <v>102</v>
      </c>
      <c r="D275" s="14" t="s">
        <v>103</v>
      </c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>
        <v>2</v>
      </c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55">
        <v>0</v>
      </c>
      <c r="DQ275" s="49">
        <v>2</v>
      </c>
      <c r="DR275" s="16">
        <v>1</v>
      </c>
      <c r="DS275" s="43">
        <f>PRODUCT(Таблица1[[#This Row],[РЕЙТИНГ НТЛ]:[РЕГ НТЛ]])</f>
        <v>2</v>
      </c>
      <c r="DT275" s="74">
        <f>SUM(Таблица1[[#This Row],[РЕЙТИНГ DPT]:[РЕЙТИНГ НТЛ]])</f>
        <v>2</v>
      </c>
    </row>
    <row r="276" spans="1:124" x14ac:dyDescent="0.25">
      <c r="A276" s="13">
        <v>119</v>
      </c>
      <c r="B276" s="14" t="s">
        <v>322</v>
      </c>
      <c r="C276" s="14" t="s">
        <v>102</v>
      </c>
      <c r="D276" s="14" t="s">
        <v>103</v>
      </c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>
        <v>3</v>
      </c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55">
        <v>0</v>
      </c>
      <c r="DQ276" s="46">
        <v>2</v>
      </c>
      <c r="DR276" s="31">
        <v>1</v>
      </c>
      <c r="DS276" s="43">
        <f>PRODUCT(Таблица1[[#This Row],[РЕЙТИНГ НТЛ]:[РЕГ НТЛ]])</f>
        <v>2</v>
      </c>
      <c r="DT276" s="74">
        <f>SUM(Таблица1[[#This Row],[РЕЙТИНГ DPT]:[РЕЙТИНГ НТЛ]])</f>
        <v>2</v>
      </c>
    </row>
    <row r="277" spans="1:124" x14ac:dyDescent="0.25">
      <c r="A277" s="13">
        <v>93</v>
      </c>
      <c r="B277" s="14" t="s">
        <v>327</v>
      </c>
      <c r="C277" s="14" t="s">
        <v>102</v>
      </c>
      <c r="D277" s="14" t="s">
        <v>103</v>
      </c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>
        <v>4</v>
      </c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55">
        <v>0</v>
      </c>
      <c r="DQ277" s="46">
        <v>1</v>
      </c>
      <c r="DR277" s="16">
        <v>1</v>
      </c>
      <c r="DS277" s="43">
        <f>PRODUCT(Таблица1[[#This Row],[РЕЙТИНГ НТЛ]:[РЕГ НТЛ]])</f>
        <v>1</v>
      </c>
      <c r="DT277" s="74">
        <f>SUM(Таблица1[[#This Row],[РЕЙТИНГ DPT]:[РЕЙТИНГ НТЛ]])</f>
        <v>1</v>
      </c>
    </row>
    <row r="278" spans="1:124" x14ac:dyDescent="0.25">
      <c r="A278" s="13">
        <v>96</v>
      </c>
      <c r="B278" s="14" t="s">
        <v>321</v>
      </c>
      <c r="C278" s="14" t="s">
        <v>190</v>
      </c>
      <c r="D278" s="14" t="s">
        <v>185</v>
      </c>
      <c r="E278" s="25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>
        <v>5</v>
      </c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55">
        <v>0</v>
      </c>
      <c r="DQ278" s="46">
        <v>1</v>
      </c>
      <c r="DR278" s="16">
        <v>0</v>
      </c>
      <c r="DS278" s="43">
        <f>PRODUCT(Таблица1[[#This Row],[РЕЙТИНГ НТЛ]:[РЕГ НТЛ]])</f>
        <v>0</v>
      </c>
      <c r="DT278" s="74">
        <f>SUM(Таблица1[[#This Row],[РЕЙТИНГ DPT]:[РЕЙТИНГ НТЛ]])</f>
        <v>1</v>
      </c>
    </row>
    <row r="279" spans="1:124" x14ac:dyDescent="0.25">
      <c r="A279" s="13">
        <v>100</v>
      </c>
      <c r="B279" s="14" t="s">
        <v>319</v>
      </c>
      <c r="C279" s="14" t="s">
        <v>111</v>
      </c>
      <c r="D279" s="14" t="s">
        <v>112</v>
      </c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>
        <v>6</v>
      </c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55">
        <v>0</v>
      </c>
      <c r="DQ279" s="46">
        <v>1</v>
      </c>
      <c r="DR279" s="16">
        <v>1</v>
      </c>
      <c r="DS279" s="43">
        <f>PRODUCT(Таблица1[[#This Row],[РЕЙТИНГ НТЛ]:[РЕГ НТЛ]])</f>
        <v>1</v>
      </c>
      <c r="DT279" s="74">
        <f>SUM(Таблица1[[#This Row],[РЕЙТИНГ DPT]:[РЕЙТИНГ НТЛ]])</f>
        <v>1</v>
      </c>
    </row>
    <row r="280" spans="1:124" x14ac:dyDescent="0.25">
      <c r="A280" s="21">
        <v>115</v>
      </c>
      <c r="B280" s="18" t="s">
        <v>320</v>
      </c>
      <c r="C280" s="14" t="s">
        <v>106</v>
      </c>
      <c r="D280" s="18" t="s">
        <v>110</v>
      </c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>
        <v>7</v>
      </c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55">
        <v>0</v>
      </c>
      <c r="DQ280" s="66">
        <v>0</v>
      </c>
      <c r="DR280" s="19">
        <v>1</v>
      </c>
      <c r="DS280" s="44">
        <f>PRODUCT(Таблица1[[#This Row],[РЕЙТИНГ НТЛ]:[РЕГ НТЛ]])</f>
        <v>0</v>
      </c>
      <c r="DT280" s="74">
        <f>SUM(Таблица1[[#This Row],[РЕЙТИНГ DPT]:[РЕЙТИНГ НТЛ]])</f>
        <v>0</v>
      </c>
    </row>
    <row r="281" spans="1:124" x14ac:dyDescent="0.25">
      <c r="A281" s="13">
        <v>122</v>
      </c>
      <c r="B281" s="14" t="s">
        <v>363</v>
      </c>
      <c r="C281" s="14" t="s">
        <v>106</v>
      </c>
      <c r="D281" s="14" t="s">
        <v>107</v>
      </c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>
        <v>8</v>
      </c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55">
        <v>0</v>
      </c>
      <c r="DQ281" s="66">
        <v>0</v>
      </c>
      <c r="DR281" s="42">
        <v>1</v>
      </c>
      <c r="DS281" s="43">
        <f>PRODUCT(Таблица1[[#This Row],[РЕЙТИНГ НТЛ]:[РЕГ НТЛ]])</f>
        <v>0</v>
      </c>
      <c r="DT281" s="74">
        <f>SUM(Таблица1[[#This Row],[РЕЙТИНГ DPT]:[РЕЙТИНГ НТЛ]])</f>
        <v>0</v>
      </c>
    </row>
    <row r="282" spans="1:124" x14ac:dyDescent="0.25">
      <c r="A282" s="13">
        <v>119</v>
      </c>
      <c r="B282" s="14" t="s">
        <v>322</v>
      </c>
      <c r="C282" s="14" t="s">
        <v>102</v>
      </c>
      <c r="D282" s="14" t="s">
        <v>103</v>
      </c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>
        <v>1</v>
      </c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55">
        <v>0</v>
      </c>
      <c r="DQ282" s="46">
        <v>3</v>
      </c>
      <c r="DR282" s="31">
        <v>1</v>
      </c>
      <c r="DS282" s="43">
        <f>PRODUCT(Таблица1[[#This Row],[РЕЙТИНГ НТЛ]:[РЕГ НТЛ]])</f>
        <v>3</v>
      </c>
      <c r="DT282" s="74">
        <f>SUM(Таблица1[[#This Row],[РЕЙТИНГ DPT]:[РЕЙТИНГ НТЛ]])</f>
        <v>3</v>
      </c>
    </row>
    <row r="283" spans="1:124" x14ac:dyDescent="0.25">
      <c r="A283" s="13">
        <v>101</v>
      </c>
      <c r="B283" s="14" t="s">
        <v>324</v>
      </c>
      <c r="C283" s="14" t="s">
        <v>102</v>
      </c>
      <c r="D283" s="14" t="s">
        <v>103</v>
      </c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>
        <v>2</v>
      </c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55">
        <v>0</v>
      </c>
      <c r="DQ283" s="49">
        <v>2</v>
      </c>
      <c r="DR283" s="16">
        <v>1</v>
      </c>
      <c r="DS283" s="43">
        <f>PRODUCT(Таблица1[[#This Row],[РЕЙТИНГ НТЛ]:[РЕГ НТЛ]])</f>
        <v>2</v>
      </c>
      <c r="DT283" s="74">
        <f>SUM(Таблица1[[#This Row],[РЕЙТИНГ DPT]:[РЕЙТИНГ НТЛ]])</f>
        <v>2</v>
      </c>
    </row>
    <row r="284" spans="1:124" x14ac:dyDescent="0.25">
      <c r="A284" s="13">
        <v>93</v>
      </c>
      <c r="B284" s="14" t="s">
        <v>327</v>
      </c>
      <c r="C284" s="14" t="s">
        <v>102</v>
      </c>
      <c r="D284" s="14" t="s">
        <v>103</v>
      </c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20"/>
      <c r="X284" s="20"/>
      <c r="Y284" s="20"/>
      <c r="Z284" s="20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>
        <v>3</v>
      </c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55">
        <v>0</v>
      </c>
      <c r="DQ284" s="49">
        <v>2</v>
      </c>
      <c r="DR284" s="16">
        <v>1</v>
      </c>
      <c r="DS284" s="43">
        <f>PRODUCT(Таблица1[[#This Row],[РЕЙТИНГ НТЛ]:[РЕГ НТЛ]])</f>
        <v>2</v>
      </c>
      <c r="DT284" s="74">
        <f>SUM(Таблица1[[#This Row],[РЕЙТИНГ DPT]:[РЕЙТИНГ НТЛ]])</f>
        <v>2</v>
      </c>
    </row>
    <row r="285" spans="1:124" x14ac:dyDescent="0.25">
      <c r="A285" s="13">
        <v>126</v>
      </c>
      <c r="B285" s="14" t="s">
        <v>334</v>
      </c>
      <c r="C285" s="14" t="s">
        <v>102</v>
      </c>
      <c r="D285" s="14" t="s">
        <v>103</v>
      </c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20"/>
      <c r="X285" s="20"/>
      <c r="Y285" s="20"/>
      <c r="Z285" s="20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>
        <v>4</v>
      </c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55">
        <v>0</v>
      </c>
      <c r="DQ285" s="49">
        <v>1</v>
      </c>
      <c r="DR285" s="16">
        <v>1</v>
      </c>
      <c r="DS285" s="43">
        <f>PRODUCT(Таблица1[[#This Row],[РЕЙТИНГ НТЛ]:[РЕГ НТЛ]])</f>
        <v>1</v>
      </c>
      <c r="DT285" s="74">
        <f>SUM(Таблица1[[#This Row],[РЕЙТИНГ DPT]:[РЕЙТИНГ НТЛ]])</f>
        <v>1</v>
      </c>
    </row>
    <row r="286" spans="1:124" x14ac:dyDescent="0.25">
      <c r="A286" s="13">
        <v>115</v>
      </c>
      <c r="B286" s="14" t="s">
        <v>320</v>
      </c>
      <c r="C286" s="14" t="s">
        <v>106</v>
      </c>
      <c r="D286" s="14" t="s">
        <v>110</v>
      </c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>
        <v>5</v>
      </c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55">
        <v>0</v>
      </c>
      <c r="DQ286" s="49">
        <v>1</v>
      </c>
      <c r="DR286" s="16">
        <v>1</v>
      </c>
      <c r="DS286" s="43">
        <f>PRODUCT(Таблица1[[#This Row],[РЕЙТИНГ НТЛ]:[РЕГ НТЛ]])</f>
        <v>1</v>
      </c>
      <c r="DT286" s="74">
        <f>SUM(Таблица1[[#This Row],[РЕЙТИНГ DPT]:[РЕЙТИНГ НТЛ]])</f>
        <v>1</v>
      </c>
    </row>
    <row r="287" spans="1:124" x14ac:dyDescent="0.25">
      <c r="A287" s="21">
        <v>89</v>
      </c>
      <c r="B287" s="18" t="s">
        <v>325</v>
      </c>
      <c r="C287" s="14" t="s">
        <v>102</v>
      </c>
      <c r="D287" s="18" t="s">
        <v>103</v>
      </c>
      <c r="E287" s="27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>
        <v>6</v>
      </c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55">
        <v>0</v>
      </c>
      <c r="DQ287" s="52">
        <v>1</v>
      </c>
      <c r="DR287" s="19">
        <v>1</v>
      </c>
      <c r="DS287" s="44">
        <f>PRODUCT(Таблица1[[#This Row],[РЕЙТИНГ НТЛ]:[РЕГ НТЛ]])</f>
        <v>1</v>
      </c>
      <c r="DT287" s="74">
        <f>SUM(Таблица1[[#This Row],[РЕЙТИНГ DPT]:[РЕЙТИНГ НТЛ]])</f>
        <v>1</v>
      </c>
    </row>
    <row r="288" spans="1:124" x14ac:dyDescent="0.25">
      <c r="A288" s="13">
        <v>122</v>
      </c>
      <c r="B288" s="14" t="s">
        <v>363</v>
      </c>
      <c r="C288" s="14" t="s">
        <v>106</v>
      </c>
      <c r="D288" s="14" t="s">
        <v>107</v>
      </c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>
        <v>7</v>
      </c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55">
        <v>0</v>
      </c>
      <c r="DQ288" s="66">
        <v>0</v>
      </c>
      <c r="DR288" s="42">
        <v>1</v>
      </c>
      <c r="DS288" s="43">
        <f>PRODUCT(Таблица1[[#This Row],[РЕЙТИНГ НТЛ]:[РЕГ НТЛ]])</f>
        <v>0</v>
      </c>
      <c r="DT288" s="74">
        <f>SUM(Таблица1[[#This Row],[РЕЙТИНГ DPT]:[РЕЙТИНГ НТЛ]])</f>
        <v>0</v>
      </c>
    </row>
    <row r="289" spans="1:124" x14ac:dyDescent="0.25">
      <c r="A289" s="13">
        <v>120</v>
      </c>
      <c r="B289" s="14" t="s">
        <v>344</v>
      </c>
      <c r="C289" s="14" t="s">
        <v>106</v>
      </c>
      <c r="D289" s="14" t="s">
        <v>107</v>
      </c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>
        <v>8</v>
      </c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55">
        <v>0</v>
      </c>
      <c r="DQ289" s="66">
        <v>0</v>
      </c>
      <c r="DR289" s="16">
        <v>1</v>
      </c>
      <c r="DS289" s="43">
        <f>PRODUCT(Таблица1[[#This Row],[РЕЙТИНГ НТЛ]:[РЕГ НТЛ]])</f>
        <v>0</v>
      </c>
      <c r="DT289" s="74">
        <f>SUM(Таблица1[[#This Row],[РЕЙТИНГ DPT]:[РЕЙТИНГ НТЛ]])</f>
        <v>0</v>
      </c>
    </row>
    <row r="290" spans="1:124" x14ac:dyDescent="0.25">
      <c r="A290" s="13">
        <v>126</v>
      </c>
      <c r="B290" s="14" t="s">
        <v>334</v>
      </c>
      <c r="C290" s="14" t="s">
        <v>102</v>
      </c>
      <c r="D290" s="14" t="s">
        <v>103</v>
      </c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>
        <v>1</v>
      </c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55">
        <v>0</v>
      </c>
      <c r="DQ290" s="46">
        <v>3</v>
      </c>
      <c r="DR290" s="16">
        <v>1</v>
      </c>
      <c r="DS290" s="43">
        <f>PRODUCT(Таблица1[[#This Row],[РЕЙТИНГ НТЛ]:[РЕГ НТЛ]])</f>
        <v>3</v>
      </c>
      <c r="DT290" s="74">
        <f>SUM(Таблица1[[#This Row],[РЕЙТИНГ DPT]:[РЕЙТИНГ НТЛ]])</f>
        <v>3</v>
      </c>
    </row>
    <row r="291" spans="1:124" x14ac:dyDescent="0.25">
      <c r="A291" s="13">
        <v>123</v>
      </c>
      <c r="B291" s="14" t="s">
        <v>364</v>
      </c>
      <c r="C291" s="14" t="s">
        <v>102</v>
      </c>
      <c r="D291" s="14" t="s">
        <v>103</v>
      </c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>
        <v>2</v>
      </c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55">
        <v>0</v>
      </c>
      <c r="DQ291" s="46">
        <v>2</v>
      </c>
      <c r="DR291" s="31">
        <v>1</v>
      </c>
      <c r="DS291" s="43">
        <f>PRODUCT(Таблица1[[#This Row],[РЕЙТИНГ НТЛ]:[РЕГ НТЛ]])</f>
        <v>2</v>
      </c>
      <c r="DT291" s="74">
        <f>SUM(Таблица1[[#This Row],[РЕЙТИНГ DPT]:[РЕЙТИНГ НТЛ]])</f>
        <v>2</v>
      </c>
    </row>
    <row r="292" spans="1:124" x14ac:dyDescent="0.25">
      <c r="A292" s="13">
        <v>108</v>
      </c>
      <c r="B292" s="14" t="s">
        <v>329</v>
      </c>
      <c r="C292" s="14" t="s">
        <v>102</v>
      </c>
      <c r="D292" s="14" t="s">
        <v>103</v>
      </c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>
        <v>3</v>
      </c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55">
        <v>0</v>
      </c>
      <c r="DQ292" s="46">
        <v>2</v>
      </c>
      <c r="DR292" s="16">
        <v>1</v>
      </c>
      <c r="DS292" s="43">
        <f>PRODUCT(Таблица1[[#This Row],[РЕЙТИНГ НТЛ]:[РЕГ НТЛ]])</f>
        <v>2</v>
      </c>
      <c r="DT292" s="74">
        <f>SUM(Таблица1[[#This Row],[РЕЙТИНГ DPT]:[РЕЙТИНГ НТЛ]])</f>
        <v>2</v>
      </c>
    </row>
    <row r="293" spans="1:124" x14ac:dyDescent="0.25">
      <c r="A293" s="13">
        <v>107</v>
      </c>
      <c r="B293" s="14" t="s">
        <v>328</v>
      </c>
      <c r="C293" s="14" t="s">
        <v>102</v>
      </c>
      <c r="D293" s="14" t="s">
        <v>103</v>
      </c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>
        <v>4</v>
      </c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55">
        <v>0</v>
      </c>
      <c r="DQ293" s="49">
        <v>1</v>
      </c>
      <c r="DR293" s="16">
        <v>1</v>
      </c>
      <c r="DS293" s="43">
        <f>PRODUCT(Таблица1[[#This Row],[РЕЙТИНГ НТЛ]:[РЕГ НТЛ]])</f>
        <v>1</v>
      </c>
      <c r="DT293" s="74">
        <f>SUM(Таблица1[[#This Row],[РЕЙТИНГ DPT]:[РЕЙТИНГ НТЛ]])</f>
        <v>1</v>
      </c>
    </row>
    <row r="294" spans="1:124" x14ac:dyDescent="0.25">
      <c r="A294" s="13">
        <v>125</v>
      </c>
      <c r="B294" s="14" t="s">
        <v>326</v>
      </c>
      <c r="C294" s="14" t="s">
        <v>106</v>
      </c>
      <c r="D294" s="14" t="s">
        <v>186</v>
      </c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>
        <v>5</v>
      </c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55">
        <v>0</v>
      </c>
      <c r="DQ294" s="49">
        <v>1</v>
      </c>
      <c r="DR294" s="16">
        <v>1</v>
      </c>
      <c r="DS294" s="43">
        <f>PRODUCT(Таблица1[[#This Row],[РЕЙТИНГ НТЛ]:[РЕГ НТЛ]])</f>
        <v>1</v>
      </c>
      <c r="DT294" s="74">
        <f>SUM(Таблица1[[#This Row],[РЕЙТИНГ DPT]:[РЕЙТИНГ НТЛ]])</f>
        <v>1</v>
      </c>
    </row>
    <row r="295" spans="1:124" x14ac:dyDescent="0.25">
      <c r="A295" s="13">
        <v>118</v>
      </c>
      <c r="B295" s="14" t="s">
        <v>332</v>
      </c>
      <c r="C295" s="14" t="s">
        <v>104</v>
      </c>
      <c r="D295" s="14" t="s">
        <v>105</v>
      </c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>
        <v>6</v>
      </c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55">
        <v>0</v>
      </c>
      <c r="DQ295" s="46">
        <v>1</v>
      </c>
      <c r="DR295" s="16">
        <v>1</v>
      </c>
      <c r="DS295" s="43">
        <f>PRODUCT(Таблица1[[#This Row],[РЕЙТИНГ НТЛ]:[РЕГ НТЛ]])</f>
        <v>1</v>
      </c>
      <c r="DT295" s="74">
        <f>SUM(Таблица1[[#This Row],[РЕЙТИНГ DPT]:[РЕЙТИНГ НТЛ]])</f>
        <v>1</v>
      </c>
    </row>
    <row r="296" spans="1:124" x14ac:dyDescent="0.25">
      <c r="A296" s="13">
        <v>120</v>
      </c>
      <c r="B296" s="14" t="s">
        <v>344</v>
      </c>
      <c r="C296" s="14" t="s">
        <v>106</v>
      </c>
      <c r="D296" s="14" t="s">
        <v>107</v>
      </c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>
        <v>7</v>
      </c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55">
        <v>0</v>
      </c>
      <c r="DQ296" s="66">
        <v>0</v>
      </c>
      <c r="DR296" s="16">
        <v>1</v>
      </c>
      <c r="DS296" s="43">
        <f>PRODUCT(Таблица1[[#This Row],[РЕЙТИНГ НТЛ]:[РЕГ НТЛ]])</f>
        <v>0</v>
      </c>
      <c r="DT296" s="74">
        <f>SUM(Таблица1[[#This Row],[РЕЙТИНГ DPT]:[РЕЙТИНГ НТЛ]])</f>
        <v>0</v>
      </c>
    </row>
    <row r="297" spans="1:124" x14ac:dyDescent="0.25">
      <c r="A297" s="13">
        <v>243</v>
      </c>
      <c r="B297" s="14" t="s">
        <v>331</v>
      </c>
      <c r="C297" s="14" t="s">
        <v>111</v>
      </c>
      <c r="D297" s="14" t="s">
        <v>112</v>
      </c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>
        <v>8</v>
      </c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55">
        <v>0</v>
      </c>
      <c r="DQ297" s="66">
        <v>0</v>
      </c>
      <c r="DR297" s="16">
        <v>1</v>
      </c>
      <c r="DS297" s="43">
        <f>PRODUCT(Таблица1[[#This Row],[РЕЙТИНГ НТЛ]:[РЕГ НТЛ]])</f>
        <v>0</v>
      </c>
      <c r="DT297" s="74">
        <f>SUM(Таблица1[[#This Row],[РЕЙТИНГ DPT]:[РЕЙТИНГ НТЛ]])</f>
        <v>0</v>
      </c>
    </row>
    <row r="298" spans="1:124" x14ac:dyDescent="0.25">
      <c r="A298" s="13">
        <v>109</v>
      </c>
      <c r="B298" s="14" t="s">
        <v>343</v>
      </c>
      <c r="C298" s="14" t="s">
        <v>116</v>
      </c>
      <c r="D298" s="14" t="s">
        <v>192</v>
      </c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>
        <v>9</v>
      </c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55">
        <v>0</v>
      </c>
      <c r="DQ298" s="66">
        <v>0</v>
      </c>
      <c r="DR298" s="16">
        <v>0</v>
      </c>
      <c r="DS298" s="43">
        <f>PRODUCT(Таблица1[[#This Row],[РЕЙТИНГ НТЛ]:[РЕГ НТЛ]])</f>
        <v>0</v>
      </c>
      <c r="DT298" s="74">
        <f>SUM(Таблица1[[#This Row],[РЕЙТИНГ DPT]:[РЕЙТИНГ НТЛ]])</f>
        <v>0</v>
      </c>
    </row>
    <row r="299" spans="1:124" x14ac:dyDescent="0.25">
      <c r="A299" s="13">
        <v>79</v>
      </c>
      <c r="B299" s="14" t="s">
        <v>429</v>
      </c>
      <c r="C299" s="14" t="s">
        <v>111</v>
      </c>
      <c r="D299" s="14" t="s">
        <v>112</v>
      </c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>
        <v>1</v>
      </c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55">
        <v>0</v>
      </c>
      <c r="DQ299" s="49">
        <v>6</v>
      </c>
      <c r="DR299" s="16">
        <v>0.5</v>
      </c>
      <c r="DS299" s="43">
        <f>PRODUCT(Таблица1[[#This Row],[РЕЙТИНГ НТЛ]:[РЕГ НТЛ]])</f>
        <v>3</v>
      </c>
      <c r="DT299" s="74">
        <f>SUM(Таблица1[[#This Row],[РЕЙТИНГ DPT]:[РЕЙТИНГ НТЛ]])</f>
        <v>6</v>
      </c>
    </row>
    <row r="300" spans="1:124" x14ac:dyDescent="0.25">
      <c r="A300" s="13">
        <v>45</v>
      </c>
      <c r="B300" s="14" t="s">
        <v>430</v>
      </c>
      <c r="C300" s="14" t="s">
        <v>104</v>
      </c>
      <c r="D300" s="14" t="s">
        <v>105</v>
      </c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>
        <v>2</v>
      </c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55">
        <v>0</v>
      </c>
      <c r="DQ300" s="49">
        <v>4</v>
      </c>
      <c r="DR300" s="16">
        <v>1</v>
      </c>
      <c r="DS300" s="43">
        <f>PRODUCT(Таблица1[[#This Row],[РЕЙТИНГ НТЛ]:[РЕГ НТЛ]])</f>
        <v>4</v>
      </c>
      <c r="DT300" s="74">
        <f>SUM(Таблица1[[#This Row],[РЕЙТИНГ DPT]:[РЕЙТИНГ НТЛ]])</f>
        <v>4</v>
      </c>
    </row>
    <row r="301" spans="1:124" x14ac:dyDescent="0.25">
      <c r="A301" s="21">
        <v>87</v>
      </c>
      <c r="B301" s="18" t="s">
        <v>423</v>
      </c>
      <c r="C301" s="14" t="s">
        <v>102</v>
      </c>
      <c r="D301" s="18" t="s">
        <v>103</v>
      </c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>
        <v>3</v>
      </c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55">
        <v>0</v>
      </c>
      <c r="DQ301" s="51">
        <v>4</v>
      </c>
      <c r="DR301" s="16">
        <v>1</v>
      </c>
      <c r="DS301" s="44">
        <f>PRODUCT(Таблица1[[#This Row],[РЕЙТИНГ НТЛ]:[РЕГ НТЛ]])</f>
        <v>4</v>
      </c>
      <c r="DT301" s="74">
        <f>SUM(Таблица1[[#This Row],[РЕЙТИНГ DPT]:[РЕЙТИНГ НТЛ]])</f>
        <v>4</v>
      </c>
    </row>
    <row r="302" spans="1:124" x14ac:dyDescent="0.25">
      <c r="A302" s="13">
        <v>126</v>
      </c>
      <c r="B302" s="14" t="s">
        <v>334</v>
      </c>
      <c r="C302" s="14" t="s">
        <v>102</v>
      </c>
      <c r="D302" s="14" t="s">
        <v>103</v>
      </c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>
        <v>1</v>
      </c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55">
        <v>0</v>
      </c>
      <c r="DQ302" s="49">
        <v>3</v>
      </c>
      <c r="DR302" s="16">
        <v>1</v>
      </c>
      <c r="DS302" s="43">
        <f>PRODUCT(Таблица1[[#This Row],[РЕЙТИНГ НТЛ]:[РЕГ НТЛ]])</f>
        <v>3</v>
      </c>
      <c r="DT302" s="74">
        <f>SUM(Таблица1[[#This Row],[РЕЙТИНГ DPT]:[РЕЙТИНГ НТЛ]])</f>
        <v>3</v>
      </c>
    </row>
    <row r="303" spans="1:124" x14ac:dyDescent="0.25">
      <c r="A303" s="13">
        <v>108</v>
      </c>
      <c r="B303" s="14" t="s">
        <v>329</v>
      </c>
      <c r="C303" s="14" t="s">
        <v>102</v>
      </c>
      <c r="D303" s="14" t="s">
        <v>103</v>
      </c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>
        <v>2</v>
      </c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55">
        <v>0</v>
      </c>
      <c r="DQ303" s="49">
        <v>2</v>
      </c>
      <c r="DR303" s="16">
        <v>1</v>
      </c>
      <c r="DS303" s="43">
        <f>PRODUCT(Таблица1[[#This Row],[РЕЙТИНГ НТЛ]:[РЕГ НТЛ]])</f>
        <v>2</v>
      </c>
      <c r="DT303" s="74">
        <f>SUM(Таблица1[[#This Row],[РЕЙТИНГ DPT]:[РЕЙТИНГ НТЛ]])</f>
        <v>2</v>
      </c>
    </row>
    <row r="304" spans="1:124" x14ac:dyDescent="0.25">
      <c r="A304" s="21">
        <v>98</v>
      </c>
      <c r="B304" s="18" t="s">
        <v>330</v>
      </c>
      <c r="C304" s="14" t="s">
        <v>104</v>
      </c>
      <c r="D304" s="18" t="s">
        <v>105</v>
      </c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>
        <v>3</v>
      </c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55">
        <v>0</v>
      </c>
      <c r="DQ304" s="52">
        <v>2</v>
      </c>
      <c r="DR304" s="16">
        <v>1</v>
      </c>
      <c r="DS304" s="44">
        <f>PRODUCT(Таблица1[[#This Row],[РЕЙТИНГ НТЛ]:[РЕГ НТЛ]])</f>
        <v>2</v>
      </c>
      <c r="DT304" s="74">
        <f>SUM(Таблица1[[#This Row],[РЕЙТИНГ DPT]:[РЕЙТИНГ НТЛ]])</f>
        <v>2</v>
      </c>
    </row>
    <row r="305" spans="1:124" x14ac:dyDescent="0.25">
      <c r="A305" s="13">
        <v>107</v>
      </c>
      <c r="B305" s="14" t="s">
        <v>328</v>
      </c>
      <c r="C305" s="14" t="s">
        <v>102</v>
      </c>
      <c r="D305" s="14" t="s">
        <v>103</v>
      </c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>
        <v>4</v>
      </c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55">
        <v>0</v>
      </c>
      <c r="DQ305" s="46">
        <v>1</v>
      </c>
      <c r="DR305" s="42">
        <v>1</v>
      </c>
      <c r="DS305" s="43">
        <f>PRODUCT(Таблица1[[#This Row],[РЕЙТИНГ НТЛ]:[РЕГ НТЛ]])</f>
        <v>1</v>
      </c>
      <c r="DT305" s="74">
        <f>SUM(Таблица1[[#This Row],[РЕЙТИНГ DPT]:[РЕЙТИНГ НТЛ]])</f>
        <v>1</v>
      </c>
    </row>
    <row r="306" spans="1:124" x14ac:dyDescent="0.25">
      <c r="A306" s="13">
        <v>123</v>
      </c>
      <c r="B306" s="14" t="s">
        <v>364</v>
      </c>
      <c r="C306" s="14" t="s">
        <v>102</v>
      </c>
      <c r="D306" s="14" t="s">
        <v>103</v>
      </c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>
        <v>5</v>
      </c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55">
        <v>0</v>
      </c>
      <c r="DQ306" s="46">
        <v>1</v>
      </c>
      <c r="DR306" s="31">
        <v>1</v>
      </c>
      <c r="DS306" s="43">
        <f>PRODUCT(Таблица1[[#This Row],[РЕЙТИНГ НТЛ]:[РЕГ НТЛ]])</f>
        <v>1</v>
      </c>
      <c r="DT306" s="74">
        <f>SUM(Таблица1[[#This Row],[РЕЙТИНГ DPT]:[РЕЙТИНГ НТЛ]])</f>
        <v>1</v>
      </c>
    </row>
    <row r="307" spans="1:124" x14ac:dyDescent="0.25">
      <c r="A307" s="13">
        <v>85</v>
      </c>
      <c r="B307" s="14" t="s">
        <v>365</v>
      </c>
      <c r="C307" s="14" t="s">
        <v>102</v>
      </c>
      <c r="D307" s="14" t="s">
        <v>103</v>
      </c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>
        <v>6</v>
      </c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55">
        <v>0</v>
      </c>
      <c r="DQ307" s="46">
        <v>1</v>
      </c>
      <c r="DR307" s="16">
        <v>0</v>
      </c>
      <c r="DS307" s="43">
        <f>PRODUCT(Таблица1[[#This Row],[РЕЙТИНГ НТЛ]:[РЕГ НТЛ]])</f>
        <v>0</v>
      </c>
      <c r="DT307" s="74">
        <f>SUM(Таблица1[[#This Row],[РЕЙТИНГ DPT]:[РЕЙТИНГ НТЛ]])</f>
        <v>1</v>
      </c>
    </row>
    <row r="308" spans="1:124" x14ac:dyDescent="0.25">
      <c r="A308" s="13">
        <v>116</v>
      </c>
      <c r="B308" s="14" t="s">
        <v>367</v>
      </c>
      <c r="C308" s="14" t="s">
        <v>190</v>
      </c>
      <c r="D308" s="14" t="s">
        <v>185</v>
      </c>
      <c r="E308" s="25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>
        <v>7</v>
      </c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55">
        <v>0</v>
      </c>
      <c r="DQ308" s="66">
        <v>0</v>
      </c>
      <c r="DR308" s="16">
        <v>0</v>
      </c>
      <c r="DS308" s="43">
        <f>PRODUCT(Таблица1[[#This Row],[РЕЙТИНГ НТЛ]:[РЕГ НТЛ]])</f>
        <v>0</v>
      </c>
      <c r="DT308" s="74">
        <f>SUM(Таблица1[[#This Row],[РЕЙТИНГ DPT]:[РЕЙТИНГ НТЛ]])</f>
        <v>0</v>
      </c>
    </row>
    <row r="309" spans="1:124" x14ac:dyDescent="0.25">
      <c r="A309" s="13">
        <v>88</v>
      </c>
      <c r="B309" s="14" t="s">
        <v>341</v>
      </c>
      <c r="C309" s="14" t="s">
        <v>102</v>
      </c>
      <c r="D309" s="14" t="s">
        <v>103</v>
      </c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 t="s">
        <v>149</v>
      </c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55">
        <v>0</v>
      </c>
      <c r="DQ309" s="66">
        <v>0</v>
      </c>
      <c r="DR309" s="16">
        <v>1</v>
      </c>
      <c r="DS309" s="43">
        <f>PRODUCT(Таблица1[[#This Row],[РЕЙТИНГ НТЛ]:[РЕГ НТЛ]])</f>
        <v>0</v>
      </c>
      <c r="DT309" s="74">
        <f>SUM(Таблица1[[#This Row],[РЕЙТИНГ DPT]:[РЕЙТИНГ НТЛ]])</f>
        <v>0</v>
      </c>
    </row>
    <row r="310" spans="1:124" x14ac:dyDescent="0.25">
      <c r="A310" s="21">
        <v>243</v>
      </c>
      <c r="B310" s="14" t="s">
        <v>331</v>
      </c>
      <c r="C310" s="14" t="s">
        <v>111</v>
      </c>
      <c r="D310" s="18" t="s">
        <v>112</v>
      </c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 t="s">
        <v>149</v>
      </c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55">
        <v>0</v>
      </c>
      <c r="DQ310" s="66">
        <v>0</v>
      </c>
      <c r="DR310" s="16">
        <v>1</v>
      </c>
      <c r="DS310" s="44">
        <f>PRODUCT(Таблица1[[#This Row],[РЕЙТИНГ НТЛ]:[РЕГ НТЛ]])</f>
        <v>0</v>
      </c>
      <c r="DT310" s="74">
        <f>SUM(Таблица1[[#This Row],[РЕЙТИНГ DPT]:[РЕЙТИНГ НТЛ]])</f>
        <v>0</v>
      </c>
    </row>
    <row r="311" spans="1:124" x14ac:dyDescent="0.25">
      <c r="A311" s="13">
        <v>105</v>
      </c>
      <c r="B311" s="14" t="s">
        <v>366</v>
      </c>
      <c r="C311" s="14" t="s">
        <v>190</v>
      </c>
      <c r="D311" s="14" t="s">
        <v>185</v>
      </c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 t="s">
        <v>150</v>
      </c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55">
        <v>0</v>
      </c>
      <c r="DQ311" s="66">
        <v>0</v>
      </c>
      <c r="DR311" s="16">
        <v>0</v>
      </c>
      <c r="DS311" s="43">
        <f>PRODUCT(Таблица1[[#This Row],[РЕЙТИНГ НТЛ]:[РЕГ НТЛ]])</f>
        <v>0</v>
      </c>
      <c r="DT311" s="74">
        <f>SUM(Таблица1[[#This Row],[РЕЙТИНГ DPT]:[РЕЙТИНГ НТЛ]])</f>
        <v>0</v>
      </c>
    </row>
    <row r="312" spans="1:124" x14ac:dyDescent="0.25">
      <c r="A312" s="13">
        <v>113</v>
      </c>
      <c r="B312" s="14" t="s">
        <v>335</v>
      </c>
      <c r="C312" s="14" t="s">
        <v>116</v>
      </c>
      <c r="D312" s="14" t="s">
        <v>148</v>
      </c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 t="s">
        <v>150</v>
      </c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55">
        <v>0</v>
      </c>
      <c r="DQ312" s="66">
        <v>0</v>
      </c>
      <c r="DR312" s="16">
        <v>0</v>
      </c>
      <c r="DS312" s="43">
        <f>PRODUCT(Таблица1[[#This Row],[РЕЙТИНГ НТЛ]:[РЕГ НТЛ]])</f>
        <v>0</v>
      </c>
      <c r="DT312" s="74">
        <f>SUM(Таблица1[[#This Row],[РЕЙТИНГ DPT]:[РЕЙТИНГ НТЛ]])</f>
        <v>0</v>
      </c>
    </row>
    <row r="313" spans="1:124" x14ac:dyDescent="0.25">
      <c r="A313" s="13">
        <v>92</v>
      </c>
      <c r="B313" s="14" t="s">
        <v>368</v>
      </c>
      <c r="C313" s="14" t="s">
        <v>102</v>
      </c>
      <c r="D313" s="14" t="s">
        <v>103</v>
      </c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 t="s">
        <v>196</v>
      </c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55">
        <v>0</v>
      </c>
      <c r="DQ313" s="66">
        <v>0</v>
      </c>
      <c r="DR313" s="31">
        <v>1</v>
      </c>
      <c r="DS313" s="43">
        <f>PRODUCT(Таблица1[[#This Row],[РЕЙТИНГ НТЛ]:[РЕГ НТЛ]])</f>
        <v>0</v>
      </c>
      <c r="DT313" s="74">
        <f>SUM(Таблица1[[#This Row],[РЕЙТИНГ DPT]:[РЕЙТИНГ НТЛ]])</f>
        <v>0</v>
      </c>
    </row>
    <row r="314" spans="1:124" x14ac:dyDescent="0.25">
      <c r="A314" s="13">
        <v>78</v>
      </c>
      <c r="B314" s="14" t="s">
        <v>351</v>
      </c>
      <c r="C314" s="14" t="s">
        <v>111</v>
      </c>
      <c r="D314" s="14" t="s">
        <v>112</v>
      </c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 t="s">
        <v>196</v>
      </c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55">
        <v>0</v>
      </c>
      <c r="DQ314" s="66">
        <v>0</v>
      </c>
      <c r="DR314" s="16">
        <v>1</v>
      </c>
      <c r="DS314" s="43">
        <f>PRODUCT(Таблица1[[#This Row],[РЕЙТИНГ НТЛ]:[РЕГ НТЛ]])</f>
        <v>0</v>
      </c>
      <c r="DT314" s="74">
        <f>SUM(Таблица1[[#This Row],[РЕЙТИНГ DPT]:[РЕЙТИНГ НТЛ]])</f>
        <v>0</v>
      </c>
    </row>
    <row r="315" spans="1:124" x14ac:dyDescent="0.25">
      <c r="A315" s="21">
        <v>117</v>
      </c>
      <c r="B315" s="18" t="s">
        <v>339</v>
      </c>
      <c r="C315" s="14" t="s">
        <v>111</v>
      </c>
      <c r="D315" s="18" t="s">
        <v>112</v>
      </c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 t="s">
        <v>196</v>
      </c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55">
        <v>0</v>
      </c>
      <c r="DQ315" s="66">
        <v>0</v>
      </c>
      <c r="DR315" s="35">
        <v>1</v>
      </c>
      <c r="DS315" s="44">
        <f>PRODUCT(Таблица1[[#This Row],[РЕЙТИНГ НТЛ]:[РЕГ НТЛ]])</f>
        <v>0</v>
      </c>
      <c r="DT315" s="74">
        <f>SUM(Таблица1[[#This Row],[РЕЙТИНГ DPT]:[РЕЙТИНГ НТЛ]])</f>
        <v>0</v>
      </c>
    </row>
    <row r="316" spans="1:124" x14ac:dyDescent="0.25">
      <c r="A316" s="13">
        <v>242</v>
      </c>
      <c r="B316" s="14" t="s">
        <v>357</v>
      </c>
      <c r="C316" s="14" t="s">
        <v>111</v>
      </c>
      <c r="D316" s="14" t="s">
        <v>112</v>
      </c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 t="s">
        <v>196</v>
      </c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55">
        <v>0</v>
      </c>
      <c r="DQ316" s="66">
        <v>0</v>
      </c>
      <c r="DR316" s="16">
        <v>0</v>
      </c>
      <c r="DS316" s="43">
        <f>PRODUCT(Таблица1[[#This Row],[РЕЙТИНГ НТЛ]:[РЕГ НТЛ]])</f>
        <v>0</v>
      </c>
      <c r="DT316" s="74">
        <f>SUM(Таблица1[[#This Row],[РЕЙТИНГ DPT]:[РЕЙТИНГ НТЛ]])</f>
        <v>0</v>
      </c>
    </row>
    <row r="317" spans="1:124" x14ac:dyDescent="0.25">
      <c r="A317" s="13">
        <v>252</v>
      </c>
      <c r="B317" s="14" t="s">
        <v>362</v>
      </c>
      <c r="C317" s="14" t="s">
        <v>102</v>
      </c>
      <c r="D317" s="14" t="s">
        <v>103</v>
      </c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20"/>
      <c r="X317" s="20"/>
      <c r="Y317" s="20"/>
      <c r="Z317" s="20"/>
      <c r="AA317" s="14"/>
      <c r="AB317" s="23"/>
      <c r="AC317" s="24"/>
      <c r="AD317" s="24"/>
      <c r="AE317" s="2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 t="s">
        <v>175</v>
      </c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55">
        <v>0</v>
      </c>
      <c r="DQ317" s="66">
        <v>0</v>
      </c>
      <c r="DR317" s="16">
        <v>1</v>
      </c>
      <c r="DS317" s="43">
        <f>PRODUCT(Таблица1[[#This Row],[РЕЙТИНГ НТЛ]:[РЕГ НТЛ]])</f>
        <v>0</v>
      </c>
      <c r="DT317" s="74">
        <f>SUM(Таблица1[[#This Row],[РЕЙТИНГ DPT]:[РЕЙТИНГ НТЛ]])</f>
        <v>0</v>
      </c>
    </row>
    <row r="318" spans="1:124" x14ac:dyDescent="0.25">
      <c r="A318" s="13">
        <v>121</v>
      </c>
      <c r="B318" s="14" t="s">
        <v>345</v>
      </c>
      <c r="C318" s="14" t="s">
        <v>116</v>
      </c>
      <c r="D318" s="14" t="s">
        <v>193</v>
      </c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 t="s">
        <v>175</v>
      </c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55">
        <v>0</v>
      </c>
      <c r="DQ318" s="66">
        <v>0</v>
      </c>
      <c r="DR318" s="16">
        <v>0</v>
      </c>
      <c r="DS318" s="43">
        <f>PRODUCT(Таблица1[[#This Row],[РЕЙТИНГ НТЛ]:[РЕГ НТЛ]])</f>
        <v>0</v>
      </c>
      <c r="DT318" s="74">
        <f>SUM(Таблица1[[#This Row],[РЕЙТИНГ DPT]:[РЕЙТИНГ НТЛ]])</f>
        <v>0</v>
      </c>
    </row>
    <row r="319" spans="1:124" x14ac:dyDescent="0.25">
      <c r="A319" s="13">
        <v>94</v>
      </c>
      <c r="B319" s="14" t="s">
        <v>354</v>
      </c>
      <c r="C319" s="14" t="s">
        <v>102</v>
      </c>
      <c r="D319" s="14" t="s">
        <v>103</v>
      </c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 t="s">
        <v>126</v>
      </c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55">
        <v>0</v>
      </c>
      <c r="DQ319" s="66">
        <v>0</v>
      </c>
      <c r="DR319" s="16">
        <v>0</v>
      </c>
      <c r="DS319" s="43">
        <f>PRODUCT(Таблица1[[#This Row],[РЕЙТИНГ НТЛ]:[РЕГ НТЛ]])</f>
        <v>0</v>
      </c>
      <c r="DT319" s="74">
        <f>SUM(Таблица1[[#This Row],[РЕЙТИНГ DPT]:[РЕЙТИНГ НТЛ]])</f>
        <v>0</v>
      </c>
    </row>
    <row r="320" spans="1:124" x14ac:dyDescent="0.25">
      <c r="A320" s="13">
        <v>118</v>
      </c>
      <c r="B320" s="14" t="s">
        <v>332</v>
      </c>
      <c r="C320" s="14" t="s">
        <v>104</v>
      </c>
      <c r="D320" s="14" t="s">
        <v>105</v>
      </c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 t="s">
        <v>126</v>
      </c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55">
        <v>0</v>
      </c>
      <c r="DQ320" s="66">
        <v>0</v>
      </c>
      <c r="DR320" s="16">
        <v>1</v>
      </c>
      <c r="DS320" s="43">
        <f>PRODUCT(Таблица1[[#This Row],[РЕЙТИНГ НТЛ]:[РЕГ НТЛ]])</f>
        <v>0</v>
      </c>
      <c r="DT320" s="74">
        <f>SUM(Таблица1[[#This Row],[РЕЙТИНГ DPT]:[РЕЙТИНГ НТЛ]])</f>
        <v>0</v>
      </c>
    </row>
    <row r="321" spans="1:124" x14ac:dyDescent="0.25">
      <c r="A321" s="13">
        <v>104</v>
      </c>
      <c r="B321" s="14" t="s">
        <v>356</v>
      </c>
      <c r="C321" s="14" t="s">
        <v>190</v>
      </c>
      <c r="D321" s="14" t="s">
        <v>185</v>
      </c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 t="s">
        <v>126</v>
      </c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55">
        <v>0</v>
      </c>
      <c r="DQ321" s="66">
        <v>0</v>
      </c>
      <c r="DR321" s="16">
        <v>0</v>
      </c>
      <c r="DS321" s="43">
        <f>PRODUCT(Таблица1[[#This Row],[РЕЙТИНГ НТЛ]:[РЕГ НТЛ]])</f>
        <v>0</v>
      </c>
      <c r="DT321" s="74">
        <f>SUM(Таблица1[[#This Row],[РЕЙТИНГ DPT]:[РЕЙТИНГ НТЛ]])</f>
        <v>0</v>
      </c>
    </row>
    <row r="322" spans="1:124" x14ac:dyDescent="0.25">
      <c r="A322" s="21">
        <v>92</v>
      </c>
      <c r="B322" s="14" t="s">
        <v>426</v>
      </c>
      <c r="C322" s="14" t="s">
        <v>102</v>
      </c>
      <c r="D322" s="18" t="s">
        <v>103</v>
      </c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>
        <v>1</v>
      </c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55">
        <v>0</v>
      </c>
      <c r="DQ322" s="52">
        <v>6</v>
      </c>
      <c r="DR322" s="31">
        <v>1</v>
      </c>
      <c r="DS322" s="44">
        <f>PRODUCT(Таблица1[[#This Row],[РЕЙТИНГ НТЛ]:[РЕГ НТЛ]])</f>
        <v>6</v>
      </c>
      <c r="DT322" s="74">
        <f>SUM(Таблица1[[#This Row],[РЕЙТИНГ DPT]:[РЕЙТИНГ НТЛ]])</f>
        <v>6</v>
      </c>
    </row>
    <row r="323" spans="1:124" x14ac:dyDescent="0.25">
      <c r="A323" s="13">
        <v>87</v>
      </c>
      <c r="B323" s="14" t="s">
        <v>423</v>
      </c>
      <c r="C323" s="14" t="s">
        <v>102</v>
      </c>
      <c r="D323" s="14" t="s">
        <v>103</v>
      </c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>
        <v>2</v>
      </c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55">
        <v>0</v>
      </c>
      <c r="DQ323" s="46">
        <v>4</v>
      </c>
      <c r="DR323" s="16">
        <v>1</v>
      </c>
      <c r="DS323" s="43">
        <f>PRODUCT(Таблица1[[#This Row],[РЕЙТИНГ НТЛ]:[РЕГ НТЛ]])</f>
        <v>4</v>
      </c>
      <c r="DT323" s="74">
        <f>SUM(Таблица1[[#This Row],[РЕЙТИНГ DPT]:[РЕЙТИНГ НТЛ]])</f>
        <v>4</v>
      </c>
    </row>
    <row r="324" spans="1:124" x14ac:dyDescent="0.25">
      <c r="A324" s="21">
        <v>81</v>
      </c>
      <c r="B324" s="18" t="s">
        <v>427</v>
      </c>
      <c r="C324" s="14" t="s">
        <v>111</v>
      </c>
      <c r="D324" s="18" t="s">
        <v>112</v>
      </c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>
        <v>3</v>
      </c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55">
        <v>0</v>
      </c>
      <c r="DQ324" s="52">
        <v>4</v>
      </c>
      <c r="DR324" s="31">
        <v>1</v>
      </c>
      <c r="DS324" s="44">
        <f>PRODUCT(Таблица1[[#This Row],[РЕЙТИНГ НТЛ]:[РЕГ НТЛ]])</f>
        <v>4</v>
      </c>
      <c r="DT324" s="74">
        <f>SUM(Таблица1[[#This Row],[РЕЙТИНГ DPT]:[РЕЙТИНГ НТЛ]])</f>
        <v>4</v>
      </c>
    </row>
    <row r="325" spans="1:124" x14ac:dyDescent="0.25">
      <c r="A325" s="13">
        <v>102</v>
      </c>
      <c r="B325" s="14" t="s">
        <v>418</v>
      </c>
      <c r="C325" s="14" t="s">
        <v>102</v>
      </c>
      <c r="D325" s="14" t="s">
        <v>103</v>
      </c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>
        <v>4</v>
      </c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55">
        <v>0</v>
      </c>
      <c r="DQ325" s="49">
        <v>2</v>
      </c>
      <c r="DR325" s="16">
        <v>1</v>
      </c>
      <c r="DS325" s="43">
        <f>PRODUCT(Таблица1[[#This Row],[РЕЙТИНГ НТЛ]:[РЕГ НТЛ]])</f>
        <v>2</v>
      </c>
      <c r="DT325" s="74">
        <f>SUM(Таблица1[[#This Row],[РЕЙТИНГ DPT]:[РЕЙТИНГ НТЛ]])</f>
        <v>2</v>
      </c>
    </row>
    <row r="326" spans="1:124" x14ac:dyDescent="0.25">
      <c r="A326" s="13">
        <v>106</v>
      </c>
      <c r="B326" s="14" t="s">
        <v>416</v>
      </c>
      <c r="C326" s="14" t="s">
        <v>102</v>
      </c>
      <c r="D326" s="14" t="s">
        <v>103</v>
      </c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>
        <v>5</v>
      </c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55">
        <v>0</v>
      </c>
      <c r="DQ326" s="49">
        <v>2</v>
      </c>
      <c r="DR326" s="16">
        <v>1</v>
      </c>
      <c r="DS326" s="43">
        <f>PRODUCT(Таблица1[[#This Row],[РЕЙТИНГ НТЛ]:[РЕГ НТЛ]])</f>
        <v>2</v>
      </c>
      <c r="DT326" s="74">
        <f>SUM(Таблица1[[#This Row],[РЕЙТИНГ DPT]:[РЕЙТИНГ НТЛ]])</f>
        <v>2</v>
      </c>
    </row>
    <row r="327" spans="1:124" x14ac:dyDescent="0.25">
      <c r="A327" s="21">
        <v>105</v>
      </c>
      <c r="B327" s="18" t="s">
        <v>438</v>
      </c>
      <c r="C327" s="14" t="s">
        <v>190</v>
      </c>
      <c r="D327" s="18" t="s">
        <v>185</v>
      </c>
      <c r="E327" s="27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>
        <v>6</v>
      </c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55">
        <v>0</v>
      </c>
      <c r="DQ327" s="52">
        <v>2</v>
      </c>
      <c r="DR327" s="16">
        <v>0</v>
      </c>
      <c r="DS327" s="44">
        <f>PRODUCT(Таблица1[[#This Row],[РЕЙТИНГ НТЛ]:[РЕГ НТЛ]])</f>
        <v>0</v>
      </c>
      <c r="DT327" s="74">
        <f>SUM(Таблица1[[#This Row],[РЕЙТИНГ DPT]:[РЕЙТИНГ НТЛ]])</f>
        <v>2</v>
      </c>
    </row>
    <row r="328" spans="1:124" x14ac:dyDescent="0.25">
      <c r="A328" s="13">
        <v>108</v>
      </c>
      <c r="B328" s="14" t="s">
        <v>329</v>
      </c>
      <c r="C328" s="14" t="s">
        <v>102</v>
      </c>
      <c r="D328" s="14" t="s">
        <v>103</v>
      </c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>
        <v>1</v>
      </c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55">
        <v>0</v>
      </c>
      <c r="DQ328" s="46">
        <v>3</v>
      </c>
      <c r="DR328" s="16">
        <v>1</v>
      </c>
      <c r="DS328" s="43">
        <f>PRODUCT(Таблица1[[#This Row],[РЕЙТИНГ НТЛ]:[РЕГ НТЛ]])</f>
        <v>3</v>
      </c>
      <c r="DT328" s="74">
        <f>SUM(Таблица1[[#This Row],[РЕЙТИНГ DPT]:[РЕЙТИНГ НТЛ]])</f>
        <v>3</v>
      </c>
    </row>
    <row r="329" spans="1:124" x14ac:dyDescent="0.25">
      <c r="A329" s="13">
        <v>126</v>
      </c>
      <c r="B329" s="14" t="s">
        <v>334</v>
      </c>
      <c r="C329" s="14" t="s">
        <v>102</v>
      </c>
      <c r="D329" s="14" t="s">
        <v>103</v>
      </c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>
        <v>2</v>
      </c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55">
        <v>0</v>
      </c>
      <c r="DQ329" s="46">
        <v>2</v>
      </c>
      <c r="DR329" s="16">
        <v>1</v>
      </c>
      <c r="DS329" s="43">
        <f>PRODUCT(Таблица1[[#This Row],[РЕЙТИНГ НТЛ]:[РЕГ НТЛ]])</f>
        <v>2</v>
      </c>
      <c r="DT329" s="74">
        <f>SUM(Таблица1[[#This Row],[РЕЙТИНГ DPT]:[РЕЙТИНГ НТЛ]])</f>
        <v>2</v>
      </c>
    </row>
    <row r="330" spans="1:124" x14ac:dyDescent="0.25">
      <c r="A330" s="13">
        <v>123</v>
      </c>
      <c r="B330" s="14" t="s">
        <v>364</v>
      </c>
      <c r="C330" s="14" t="s">
        <v>102</v>
      </c>
      <c r="D330" s="14" t="s">
        <v>103</v>
      </c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>
        <v>3</v>
      </c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55">
        <v>0</v>
      </c>
      <c r="DQ330" s="49">
        <v>2</v>
      </c>
      <c r="DR330" s="31">
        <v>1</v>
      </c>
      <c r="DS330" s="43">
        <f>PRODUCT(Таблица1[[#This Row],[РЕЙТИНГ НТЛ]:[РЕГ НТЛ]])</f>
        <v>2</v>
      </c>
      <c r="DT330" s="74">
        <f>SUM(Таблица1[[#This Row],[РЕЙТИНГ DPT]:[РЕЙТИНГ НТЛ]])</f>
        <v>2</v>
      </c>
    </row>
    <row r="331" spans="1:124" x14ac:dyDescent="0.25">
      <c r="A331" s="13">
        <v>125</v>
      </c>
      <c r="B331" s="14" t="s">
        <v>326</v>
      </c>
      <c r="C331" s="14" t="s">
        <v>106</v>
      </c>
      <c r="D331" s="14" t="s">
        <v>186</v>
      </c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>
        <v>4</v>
      </c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55">
        <v>0</v>
      </c>
      <c r="DQ331" s="49">
        <v>1</v>
      </c>
      <c r="DR331" s="16">
        <v>1</v>
      </c>
      <c r="DS331" s="43">
        <f>PRODUCT(Таблица1[[#This Row],[РЕЙТИНГ НТЛ]:[РЕГ НТЛ]])</f>
        <v>1</v>
      </c>
      <c r="DT331" s="74">
        <f>SUM(Таблица1[[#This Row],[РЕЙТИНГ DPT]:[РЕЙТИНГ НТЛ]])</f>
        <v>1</v>
      </c>
    </row>
    <row r="332" spans="1:124" x14ac:dyDescent="0.25">
      <c r="A332" s="13">
        <v>104</v>
      </c>
      <c r="B332" s="14" t="s">
        <v>356</v>
      </c>
      <c r="C332" s="14" t="s">
        <v>190</v>
      </c>
      <c r="D332" s="14" t="s">
        <v>185</v>
      </c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>
        <v>5</v>
      </c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55">
        <v>0</v>
      </c>
      <c r="DQ332" s="46">
        <v>1</v>
      </c>
      <c r="DR332" s="16">
        <v>0</v>
      </c>
      <c r="DS332" s="43">
        <f>PRODUCT(Таблица1[[#This Row],[РЕЙТИНГ НТЛ]:[РЕГ НТЛ]])</f>
        <v>0</v>
      </c>
      <c r="DT332" s="74">
        <f>SUM(Таблица1[[#This Row],[РЕЙТИНГ DPT]:[РЕЙТИНГ НТЛ]])</f>
        <v>1</v>
      </c>
    </row>
    <row r="333" spans="1:124" x14ac:dyDescent="0.25">
      <c r="A333" s="13">
        <v>107</v>
      </c>
      <c r="B333" s="14" t="s">
        <v>328</v>
      </c>
      <c r="C333" s="14" t="s">
        <v>102</v>
      </c>
      <c r="D333" s="14" t="s">
        <v>103</v>
      </c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>
        <v>6</v>
      </c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55">
        <v>0</v>
      </c>
      <c r="DQ333" s="46">
        <v>1</v>
      </c>
      <c r="DR333" s="16">
        <v>1</v>
      </c>
      <c r="DS333" s="43">
        <f>PRODUCT(Таблица1[[#This Row],[РЕЙТИНГ НТЛ]:[РЕГ НТЛ]])</f>
        <v>1</v>
      </c>
      <c r="DT333" s="74">
        <f>SUM(Таблица1[[#This Row],[РЕЙТИНГ DPT]:[РЕЙТИНГ НТЛ]])</f>
        <v>1</v>
      </c>
    </row>
    <row r="334" spans="1:124" x14ac:dyDescent="0.25">
      <c r="A334" s="13">
        <v>120</v>
      </c>
      <c r="B334" s="14" t="s">
        <v>344</v>
      </c>
      <c r="C334" s="14" t="s">
        <v>106</v>
      </c>
      <c r="D334" s="14" t="s">
        <v>107</v>
      </c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>
        <v>7</v>
      </c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55">
        <v>0</v>
      </c>
      <c r="DQ334" s="66">
        <v>0</v>
      </c>
      <c r="DR334" s="16">
        <v>1</v>
      </c>
      <c r="DS334" s="43">
        <f>PRODUCT(Таблица1[[#This Row],[РЕЙТИНГ НТЛ]:[РЕГ НТЛ]])</f>
        <v>0</v>
      </c>
      <c r="DT334" s="74">
        <f>SUM(Таблица1[[#This Row],[РЕЙТИНГ DPT]:[РЕЙТИНГ НТЛ]])</f>
        <v>0</v>
      </c>
    </row>
    <row r="335" spans="1:124" x14ac:dyDescent="0.25">
      <c r="A335" s="21">
        <v>118</v>
      </c>
      <c r="B335" s="14" t="s">
        <v>332</v>
      </c>
      <c r="C335" s="14" t="s">
        <v>104</v>
      </c>
      <c r="D335" s="18" t="s">
        <v>105</v>
      </c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>
        <v>8</v>
      </c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55">
        <v>0</v>
      </c>
      <c r="DQ335" s="66">
        <v>0</v>
      </c>
      <c r="DR335" s="16">
        <v>1</v>
      </c>
      <c r="DS335" s="44">
        <f>PRODUCT(Таблица1[[#This Row],[РЕЙТИНГ НТЛ]:[РЕГ НТЛ]])</f>
        <v>0</v>
      </c>
      <c r="DT335" s="74">
        <f>SUM(Таблица1[[#This Row],[РЕЙТИНГ DPT]:[РЕЙТИНГ НТЛ]])</f>
        <v>0</v>
      </c>
    </row>
    <row r="336" spans="1:124" x14ac:dyDescent="0.25">
      <c r="A336" s="13">
        <v>45</v>
      </c>
      <c r="B336" s="14" t="s">
        <v>430</v>
      </c>
      <c r="C336" s="14" t="s">
        <v>104</v>
      </c>
      <c r="D336" s="14" t="s">
        <v>105</v>
      </c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>
        <v>1</v>
      </c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55">
        <v>0</v>
      </c>
      <c r="DQ336" s="49">
        <v>6</v>
      </c>
      <c r="DR336" s="16">
        <v>1</v>
      </c>
      <c r="DS336" s="43">
        <f>PRODUCT(Таблица1[[#This Row],[РЕЙТИНГ НТЛ]:[РЕГ НТЛ]])</f>
        <v>6</v>
      </c>
      <c r="DT336" s="74">
        <f>SUM(Таблица1[[#This Row],[РЕЙТИНГ DPT]:[РЕЙТИНГ НТЛ]])</f>
        <v>6</v>
      </c>
    </row>
    <row r="337" spans="1:124" x14ac:dyDescent="0.25">
      <c r="A337" s="13">
        <v>79</v>
      </c>
      <c r="B337" s="14" t="s">
        <v>429</v>
      </c>
      <c r="C337" s="14" t="s">
        <v>111</v>
      </c>
      <c r="D337" s="14" t="s">
        <v>112</v>
      </c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>
        <v>2</v>
      </c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55">
        <v>0</v>
      </c>
      <c r="DQ337" s="49">
        <v>4</v>
      </c>
      <c r="DR337" s="16">
        <v>0.5</v>
      </c>
      <c r="DS337" s="43">
        <f>PRODUCT(Таблица1[[#This Row],[РЕЙТИНГ НТЛ]:[РЕГ НТЛ]])</f>
        <v>2</v>
      </c>
      <c r="DT337" s="74">
        <f>SUM(Таблица1[[#This Row],[РЕЙТИНГ DPT]:[РЕЙТИНГ НТЛ]])</f>
        <v>4</v>
      </c>
    </row>
    <row r="338" spans="1:124" x14ac:dyDescent="0.25">
      <c r="A338" s="13">
        <v>87</v>
      </c>
      <c r="B338" s="14" t="s">
        <v>423</v>
      </c>
      <c r="C338" s="14" t="s">
        <v>102</v>
      </c>
      <c r="D338" s="14" t="s">
        <v>103</v>
      </c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>
        <v>3</v>
      </c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55">
        <v>0</v>
      </c>
      <c r="DQ338" s="49">
        <v>4</v>
      </c>
      <c r="DR338" s="16">
        <v>1</v>
      </c>
      <c r="DS338" s="43">
        <f>PRODUCT(Таблица1[[#This Row],[РЕЙТИНГ НТЛ]:[РЕГ НТЛ]])</f>
        <v>4</v>
      </c>
      <c r="DT338" s="74">
        <f>SUM(Таблица1[[#This Row],[РЕЙТИНГ DPT]:[РЕЙТИНГ НТЛ]])</f>
        <v>4</v>
      </c>
    </row>
    <row r="339" spans="1:124" x14ac:dyDescent="0.25">
      <c r="A339" s="13">
        <v>106</v>
      </c>
      <c r="B339" s="14" t="s">
        <v>416</v>
      </c>
      <c r="C339" s="14" t="s">
        <v>102</v>
      </c>
      <c r="D339" s="14" t="s">
        <v>103</v>
      </c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>
        <v>4</v>
      </c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55">
        <v>0</v>
      </c>
      <c r="DQ339" s="46">
        <v>2</v>
      </c>
      <c r="DR339" s="16">
        <v>1</v>
      </c>
      <c r="DS339" s="43">
        <f>PRODUCT(Таблица1[[#This Row],[РЕЙТИНГ НТЛ]:[РЕГ НТЛ]])</f>
        <v>2</v>
      </c>
      <c r="DT339" s="74">
        <f>SUM(Таблица1[[#This Row],[РЕЙТИНГ DPT]:[РЕЙТИНГ НТЛ]])</f>
        <v>2</v>
      </c>
    </row>
    <row r="340" spans="1:124" x14ac:dyDescent="0.25">
      <c r="A340" s="13">
        <v>126</v>
      </c>
      <c r="B340" s="14" t="s">
        <v>334</v>
      </c>
      <c r="C340" s="14" t="s">
        <v>102</v>
      </c>
      <c r="D340" s="14" t="s">
        <v>103</v>
      </c>
      <c r="E340" s="25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20"/>
      <c r="BD340" s="20"/>
      <c r="BE340" s="20"/>
      <c r="BF340" s="14"/>
      <c r="BG340" s="14"/>
      <c r="BH340" s="14">
        <v>1</v>
      </c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55">
        <v>0</v>
      </c>
      <c r="DQ340" s="49">
        <v>3</v>
      </c>
      <c r="DR340" s="16">
        <v>1</v>
      </c>
      <c r="DS340" s="43">
        <f>PRODUCT(Таблица1[[#This Row],[РЕЙТИНГ НТЛ]:[РЕГ НТЛ]])</f>
        <v>3</v>
      </c>
      <c r="DT340" s="74">
        <f>SUM(Таблица1[[#This Row],[РЕЙТИНГ DPT]:[РЕЙТИНГ НТЛ]])</f>
        <v>3</v>
      </c>
    </row>
    <row r="341" spans="1:124" x14ac:dyDescent="0.25">
      <c r="A341" s="13">
        <v>108</v>
      </c>
      <c r="B341" s="14" t="s">
        <v>329</v>
      </c>
      <c r="C341" s="14" t="s">
        <v>102</v>
      </c>
      <c r="D341" s="14" t="s">
        <v>103</v>
      </c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>
        <v>2</v>
      </c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55">
        <v>0</v>
      </c>
      <c r="DQ341" s="49">
        <v>2</v>
      </c>
      <c r="DR341" s="16">
        <v>1</v>
      </c>
      <c r="DS341" s="43">
        <f>PRODUCT(Таблица1[[#This Row],[РЕЙТИНГ НТЛ]:[РЕГ НТЛ]])</f>
        <v>2</v>
      </c>
      <c r="DT341" s="74">
        <f>SUM(Таблица1[[#This Row],[РЕЙТИНГ DPT]:[РЕЙТИНГ НТЛ]])</f>
        <v>2</v>
      </c>
    </row>
    <row r="342" spans="1:124" x14ac:dyDescent="0.25">
      <c r="A342" s="21">
        <v>123</v>
      </c>
      <c r="B342" s="18" t="s">
        <v>364</v>
      </c>
      <c r="C342" s="14" t="s">
        <v>102</v>
      </c>
      <c r="D342" s="18" t="s">
        <v>103</v>
      </c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22"/>
      <c r="X342" s="22"/>
      <c r="Y342" s="22"/>
      <c r="Z342" s="22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>
        <v>3</v>
      </c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55">
        <v>0</v>
      </c>
      <c r="DQ342" s="52">
        <v>2</v>
      </c>
      <c r="DR342" s="31">
        <v>1</v>
      </c>
      <c r="DS342" s="44">
        <f>PRODUCT(Таблица1[[#This Row],[РЕЙТИНГ НТЛ]:[РЕГ НТЛ]])</f>
        <v>2</v>
      </c>
      <c r="DT342" s="74">
        <f>SUM(Таблица1[[#This Row],[РЕЙТИНГ DPT]:[РЕЙТИНГ НТЛ]])</f>
        <v>2</v>
      </c>
    </row>
    <row r="343" spans="1:124" x14ac:dyDescent="0.25">
      <c r="A343" s="13">
        <v>107</v>
      </c>
      <c r="B343" s="14" t="s">
        <v>328</v>
      </c>
      <c r="C343" s="14" t="s">
        <v>102</v>
      </c>
      <c r="D343" s="14" t="s">
        <v>103</v>
      </c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>
        <v>4</v>
      </c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55">
        <v>0</v>
      </c>
      <c r="DQ343" s="46">
        <v>1</v>
      </c>
      <c r="DR343" s="16">
        <v>1</v>
      </c>
      <c r="DS343" s="43">
        <f>PRODUCT(Таблица1[[#This Row],[РЕЙТИНГ НТЛ]:[РЕГ НТЛ]])</f>
        <v>1</v>
      </c>
      <c r="DT343" s="74">
        <f>SUM(Таблица1[[#This Row],[РЕЙТИНГ DPT]:[РЕЙТИНГ НТЛ]])</f>
        <v>1</v>
      </c>
    </row>
    <row r="344" spans="1:124" x14ac:dyDescent="0.25">
      <c r="A344" s="13">
        <v>98</v>
      </c>
      <c r="B344" s="14" t="s">
        <v>330</v>
      </c>
      <c r="C344" s="14" t="s">
        <v>104</v>
      </c>
      <c r="D344" s="14" t="s">
        <v>105</v>
      </c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>
        <v>5</v>
      </c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55">
        <v>0</v>
      </c>
      <c r="DQ344" s="46">
        <v>1</v>
      </c>
      <c r="DR344" s="16">
        <v>1</v>
      </c>
      <c r="DS344" s="43">
        <f>PRODUCT(Таблица1[[#This Row],[РЕЙТИНГ НТЛ]:[РЕГ НТЛ]])</f>
        <v>1</v>
      </c>
      <c r="DT344" s="74">
        <f>SUM(Таблица1[[#This Row],[РЕЙТИНГ DPT]:[РЕЙТИНГ НТЛ]])</f>
        <v>1</v>
      </c>
    </row>
    <row r="345" spans="1:124" x14ac:dyDescent="0.25">
      <c r="A345" s="13">
        <v>84</v>
      </c>
      <c r="B345" s="14" t="s">
        <v>352</v>
      </c>
      <c r="C345" s="14" t="s">
        <v>102</v>
      </c>
      <c r="D345" s="14" t="s">
        <v>113</v>
      </c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>
        <v>6</v>
      </c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55">
        <v>0</v>
      </c>
      <c r="DQ345" s="49">
        <v>1</v>
      </c>
      <c r="DR345" s="16">
        <v>0</v>
      </c>
      <c r="DS345" s="43">
        <f>PRODUCT(Таблица1[[#This Row],[РЕЙТИНГ НТЛ]:[РЕГ НТЛ]])</f>
        <v>0</v>
      </c>
      <c r="DT345" s="74">
        <f>SUM(Таблица1[[#This Row],[РЕЙТИНГ DPT]:[РЕЙТИНГ НТЛ]])</f>
        <v>1</v>
      </c>
    </row>
    <row r="346" spans="1:124" x14ac:dyDescent="0.25">
      <c r="A346" s="13">
        <v>118</v>
      </c>
      <c r="B346" s="14" t="s">
        <v>332</v>
      </c>
      <c r="C346" s="14" t="s">
        <v>104</v>
      </c>
      <c r="D346" s="14" t="s">
        <v>105</v>
      </c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 t="s">
        <v>121</v>
      </c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55">
        <v>0</v>
      </c>
      <c r="DQ346" s="66">
        <v>0</v>
      </c>
      <c r="DR346" s="16">
        <v>1</v>
      </c>
      <c r="DS346" s="43">
        <f>PRODUCT(Таблица1[[#This Row],[РЕЙТИНГ НТЛ]:[РЕГ НТЛ]])</f>
        <v>0</v>
      </c>
      <c r="DT346" s="74">
        <f>SUM(Таблица1[[#This Row],[РЕЙТИНГ DPT]:[РЕЙТИНГ НТЛ]])</f>
        <v>0</v>
      </c>
    </row>
    <row r="347" spans="1:124" x14ac:dyDescent="0.25">
      <c r="A347" s="13">
        <v>105</v>
      </c>
      <c r="B347" s="14" t="s">
        <v>366</v>
      </c>
      <c r="C347" s="14" t="s">
        <v>190</v>
      </c>
      <c r="D347" s="14" t="s">
        <v>185</v>
      </c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 t="s">
        <v>121</v>
      </c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55">
        <v>0</v>
      </c>
      <c r="DQ347" s="66">
        <v>0</v>
      </c>
      <c r="DR347" s="16">
        <v>0</v>
      </c>
      <c r="DS347" s="43">
        <f>PRODUCT(Таблица1[[#This Row],[РЕЙТИНГ НТЛ]:[РЕГ НТЛ]])</f>
        <v>0</v>
      </c>
      <c r="DT347" s="74">
        <f>SUM(Таблица1[[#This Row],[РЕЙТИНГ DPT]:[РЕЙТИНГ НТЛ]])</f>
        <v>0</v>
      </c>
    </row>
    <row r="348" spans="1:124" x14ac:dyDescent="0.25">
      <c r="A348" s="21">
        <v>88</v>
      </c>
      <c r="B348" s="14" t="s">
        <v>341</v>
      </c>
      <c r="C348" s="14" t="s">
        <v>102</v>
      </c>
      <c r="D348" s="18" t="s">
        <v>103</v>
      </c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 t="s">
        <v>123</v>
      </c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55">
        <v>0</v>
      </c>
      <c r="DQ348" s="66">
        <v>0</v>
      </c>
      <c r="DR348" s="16">
        <v>1</v>
      </c>
      <c r="DS348" s="44">
        <f>PRODUCT(Таблица1[[#This Row],[РЕЙТИНГ НТЛ]:[РЕГ НТЛ]])</f>
        <v>0</v>
      </c>
      <c r="DT348" s="74">
        <f>SUM(Таблица1[[#This Row],[РЕЙТИНГ DPT]:[РЕЙТИНГ НТЛ]])</f>
        <v>0</v>
      </c>
    </row>
    <row r="349" spans="1:124" x14ac:dyDescent="0.25">
      <c r="A349" s="13">
        <v>94</v>
      </c>
      <c r="B349" s="14" t="s">
        <v>354</v>
      </c>
      <c r="C349" s="14" t="s">
        <v>102</v>
      </c>
      <c r="D349" s="14" t="s">
        <v>103</v>
      </c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 t="s">
        <v>123</v>
      </c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55">
        <v>0</v>
      </c>
      <c r="DQ349" s="66">
        <v>0</v>
      </c>
      <c r="DR349" s="16">
        <v>0</v>
      </c>
      <c r="DS349" s="43">
        <f>PRODUCT(Таблица1[[#This Row],[РЕЙТИНГ НТЛ]:[РЕГ НТЛ]])</f>
        <v>0</v>
      </c>
      <c r="DT349" s="74">
        <f>SUM(Таблица1[[#This Row],[РЕЙТИНГ DPT]:[РЕЙТИНГ НТЛ]])</f>
        <v>0</v>
      </c>
    </row>
    <row r="350" spans="1:124" x14ac:dyDescent="0.25">
      <c r="A350" s="13">
        <v>243</v>
      </c>
      <c r="B350" s="14" t="s">
        <v>331</v>
      </c>
      <c r="C350" s="14" t="s">
        <v>111</v>
      </c>
      <c r="D350" s="14" t="s">
        <v>112</v>
      </c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 t="s">
        <v>174</v>
      </c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55">
        <v>0</v>
      </c>
      <c r="DQ350" s="66">
        <v>0</v>
      </c>
      <c r="DR350" s="16">
        <v>1</v>
      </c>
      <c r="DS350" s="43">
        <f>PRODUCT(Таблица1[[#This Row],[РЕЙТИНГ НТЛ]:[РЕГ НТЛ]])</f>
        <v>0</v>
      </c>
      <c r="DT350" s="74">
        <f>SUM(Таблица1[[#This Row],[РЕЙТИНГ DPT]:[РЕЙТИНГ НТЛ]])</f>
        <v>0</v>
      </c>
    </row>
    <row r="351" spans="1:124" x14ac:dyDescent="0.25">
      <c r="A351" s="21">
        <v>121</v>
      </c>
      <c r="B351" s="14" t="s">
        <v>345</v>
      </c>
      <c r="C351" s="14" t="s">
        <v>116</v>
      </c>
      <c r="D351" s="18" t="s">
        <v>193</v>
      </c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 t="s">
        <v>174</v>
      </c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55">
        <v>0</v>
      </c>
      <c r="DQ351" s="66">
        <v>0</v>
      </c>
      <c r="DR351" s="16">
        <v>0</v>
      </c>
      <c r="DS351" s="44">
        <f>PRODUCT(Таблица1[[#This Row],[РЕЙТИНГ НТЛ]:[РЕГ НТЛ]])</f>
        <v>0</v>
      </c>
      <c r="DT351" s="74">
        <f>SUM(Таблица1[[#This Row],[РЕЙТИНГ DPT]:[РЕЙТИНГ НТЛ]])</f>
        <v>0</v>
      </c>
    </row>
    <row r="352" spans="1:124" x14ac:dyDescent="0.25">
      <c r="A352" s="13">
        <v>109</v>
      </c>
      <c r="B352" s="14" t="s">
        <v>343</v>
      </c>
      <c r="C352" s="14" t="s">
        <v>116</v>
      </c>
      <c r="D352" s="14" t="s">
        <v>192</v>
      </c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 t="s">
        <v>174</v>
      </c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55">
        <v>0</v>
      </c>
      <c r="DQ352" s="66">
        <v>0</v>
      </c>
      <c r="DR352" s="16">
        <v>0</v>
      </c>
      <c r="DS352" s="43">
        <f>PRODUCT(Таблица1[[#This Row],[РЕЙТИНГ НТЛ]:[РЕГ НТЛ]])</f>
        <v>0</v>
      </c>
      <c r="DT352" s="74">
        <f>SUM(Таблица1[[#This Row],[РЕЙТИНГ DPT]:[РЕЙТИНГ НТЛ]])</f>
        <v>0</v>
      </c>
    </row>
    <row r="353" spans="1:124" x14ac:dyDescent="0.25">
      <c r="A353" s="13">
        <v>252</v>
      </c>
      <c r="B353" s="14" t="s">
        <v>362</v>
      </c>
      <c r="C353" s="14" t="s">
        <v>102</v>
      </c>
      <c r="D353" s="14" t="s">
        <v>103</v>
      </c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 t="s">
        <v>195</v>
      </c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55">
        <v>0</v>
      </c>
      <c r="DQ353" s="66">
        <v>0</v>
      </c>
      <c r="DR353" s="16">
        <v>1</v>
      </c>
      <c r="DS353" s="43">
        <f>PRODUCT(Таблица1[[#This Row],[РЕЙТИНГ НТЛ]:[РЕГ НТЛ]])</f>
        <v>0</v>
      </c>
      <c r="DT353" s="74">
        <f>SUM(Таблица1[[#This Row],[РЕЙТИНГ DPT]:[РЕЙТИНГ НТЛ]])</f>
        <v>0</v>
      </c>
    </row>
    <row r="354" spans="1:124" x14ac:dyDescent="0.25">
      <c r="A354" s="13">
        <v>249</v>
      </c>
      <c r="B354" s="14" t="s">
        <v>359</v>
      </c>
      <c r="C354" s="14" t="s">
        <v>111</v>
      </c>
      <c r="D354" s="14" t="s">
        <v>112</v>
      </c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 t="s">
        <v>195</v>
      </c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55">
        <v>0</v>
      </c>
      <c r="DQ354" s="66">
        <v>0</v>
      </c>
      <c r="DR354" s="16">
        <v>1</v>
      </c>
      <c r="DS354" s="43">
        <f>PRODUCT(Таблица1[[#This Row],[РЕЙТИНГ НТЛ]:[РЕГ НТЛ]])</f>
        <v>0</v>
      </c>
      <c r="DT354" s="74">
        <f>SUM(Таблица1[[#This Row],[РЕЙТИНГ DPT]:[РЕЙТИНГ НТЛ]])</f>
        <v>0</v>
      </c>
    </row>
    <row r="355" spans="1:124" x14ac:dyDescent="0.25">
      <c r="A355" s="21">
        <v>117</v>
      </c>
      <c r="B355" s="18" t="s">
        <v>339</v>
      </c>
      <c r="C355" s="14" t="s">
        <v>111</v>
      </c>
      <c r="D355" s="18" t="s">
        <v>112</v>
      </c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 t="s">
        <v>195</v>
      </c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55">
        <v>0</v>
      </c>
      <c r="DQ355" s="66">
        <v>0</v>
      </c>
      <c r="DR355" s="31">
        <v>1</v>
      </c>
      <c r="DS355" s="44">
        <f>PRODUCT(Таблица1[[#This Row],[РЕЙТИНГ НТЛ]:[РЕГ НТЛ]])</f>
        <v>0</v>
      </c>
      <c r="DT355" s="74">
        <f>SUM(Таблица1[[#This Row],[РЕЙТИНГ DPT]:[РЕЙТИНГ НТЛ]])</f>
        <v>0</v>
      </c>
    </row>
    <row r="356" spans="1:124" x14ac:dyDescent="0.25">
      <c r="A356" s="13">
        <v>254</v>
      </c>
      <c r="B356" s="14" t="s">
        <v>350</v>
      </c>
      <c r="C356" s="14" t="s">
        <v>111</v>
      </c>
      <c r="D356" s="14" t="s">
        <v>112</v>
      </c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 t="s">
        <v>195</v>
      </c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55">
        <v>0</v>
      </c>
      <c r="DQ356" s="66">
        <v>0</v>
      </c>
      <c r="DR356" s="16">
        <v>0</v>
      </c>
      <c r="DS356" s="43">
        <f>PRODUCT(Таблица1[[#This Row],[РЕЙТИНГ НТЛ]:[РЕГ НТЛ]])</f>
        <v>0</v>
      </c>
      <c r="DT356" s="74">
        <f>SUM(Таблица1[[#This Row],[РЕЙТИНГ DPT]:[РЕЙТИНГ НТЛ]])</f>
        <v>0</v>
      </c>
    </row>
    <row r="357" spans="1:124" x14ac:dyDescent="0.25">
      <c r="A357" s="13">
        <v>242</v>
      </c>
      <c r="B357" s="14" t="s">
        <v>357</v>
      </c>
      <c r="C357" s="14" t="s">
        <v>111</v>
      </c>
      <c r="D357" s="14" t="s">
        <v>112</v>
      </c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 t="s">
        <v>195</v>
      </c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55">
        <v>0</v>
      </c>
      <c r="DQ357" s="66">
        <v>0</v>
      </c>
      <c r="DR357" s="16">
        <v>0</v>
      </c>
      <c r="DS357" s="43">
        <f>PRODUCT(Таблица1[[#This Row],[РЕЙТИНГ НТЛ]:[РЕГ НТЛ]])</f>
        <v>0</v>
      </c>
      <c r="DT357" s="74">
        <f>SUM(Таблица1[[#This Row],[РЕЙТИНГ DPT]:[РЕЙТИНГ НТЛ]])</f>
        <v>0</v>
      </c>
    </row>
    <row r="358" spans="1:124" x14ac:dyDescent="0.25">
      <c r="A358" s="13">
        <v>85</v>
      </c>
      <c r="B358" s="14" t="s">
        <v>365</v>
      </c>
      <c r="C358" s="14" t="s">
        <v>102</v>
      </c>
      <c r="D358" s="14" t="s">
        <v>103</v>
      </c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 t="s">
        <v>194</v>
      </c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55">
        <v>0</v>
      </c>
      <c r="DQ358" s="66">
        <v>0</v>
      </c>
      <c r="DR358" s="16">
        <v>0</v>
      </c>
      <c r="DS358" s="43">
        <f>PRODUCT(Таблица1[[#This Row],[РЕЙТИНГ НТЛ]:[РЕГ НТЛ]])</f>
        <v>0</v>
      </c>
      <c r="DT358" s="74">
        <f>SUM(Таблица1[[#This Row],[РЕЙТИНГ DPT]:[РЕЙТИНГ НТЛ]])</f>
        <v>0</v>
      </c>
    </row>
    <row r="359" spans="1:124" x14ac:dyDescent="0.25">
      <c r="A359" s="13">
        <v>104</v>
      </c>
      <c r="B359" s="14" t="s">
        <v>356</v>
      </c>
      <c r="C359" s="14" t="s">
        <v>190</v>
      </c>
      <c r="D359" s="14" t="s">
        <v>185</v>
      </c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 t="s">
        <v>194</v>
      </c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55">
        <v>0</v>
      </c>
      <c r="DQ359" s="66">
        <v>0</v>
      </c>
      <c r="DR359" s="16">
        <v>0</v>
      </c>
      <c r="DS359" s="43">
        <f>PRODUCT(Таблица1[[#This Row],[РЕЙТИНГ НТЛ]:[РЕГ НТЛ]])</f>
        <v>0</v>
      </c>
      <c r="DT359" s="74">
        <f>SUM(Таблица1[[#This Row],[РЕЙТИНГ DPT]:[РЕЙТИНГ НТЛ]])</f>
        <v>0</v>
      </c>
    </row>
    <row r="360" spans="1:124" x14ac:dyDescent="0.25">
      <c r="A360" s="13">
        <v>113</v>
      </c>
      <c r="B360" s="14" t="s">
        <v>335</v>
      </c>
      <c r="C360" s="14" t="s">
        <v>116</v>
      </c>
      <c r="D360" s="14" t="s">
        <v>148</v>
      </c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 t="s">
        <v>194</v>
      </c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55">
        <v>0</v>
      </c>
      <c r="DQ360" s="66">
        <v>0</v>
      </c>
      <c r="DR360" s="16">
        <v>0</v>
      </c>
      <c r="DS360" s="43">
        <f>PRODUCT(Таблица1[[#This Row],[РЕЙТИНГ НТЛ]:[РЕГ НТЛ]])</f>
        <v>0</v>
      </c>
      <c r="DT360" s="74">
        <f>SUM(Таблица1[[#This Row],[РЕЙТИНГ DPT]:[РЕЙТИНГ НТЛ]])</f>
        <v>0</v>
      </c>
    </row>
    <row r="361" spans="1:124" x14ac:dyDescent="0.25">
      <c r="A361" s="13">
        <v>125</v>
      </c>
      <c r="B361" s="14" t="s">
        <v>326</v>
      </c>
      <c r="C361" s="14" t="s">
        <v>106</v>
      </c>
      <c r="D361" s="14" t="s">
        <v>186</v>
      </c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 t="s">
        <v>194</v>
      </c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55">
        <v>0</v>
      </c>
      <c r="DQ361" s="66">
        <v>0</v>
      </c>
      <c r="DR361" s="16">
        <v>1</v>
      </c>
      <c r="DS361" s="43">
        <f>PRODUCT(Таблица1[[#This Row],[РЕЙТИНГ НТЛ]:[РЕГ НТЛ]])</f>
        <v>0</v>
      </c>
      <c r="DT361" s="74">
        <f>SUM(Таблица1[[#This Row],[РЕЙТИНГ DPT]:[РЕЙТИНГ НТЛ]])</f>
        <v>0</v>
      </c>
    </row>
    <row r="362" spans="1:124" x14ac:dyDescent="0.25">
      <c r="A362" s="13">
        <v>120</v>
      </c>
      <c r="B362" s="14" t="s">
        <v>344</v>
      </c>
      <c r="C362" s="14" t="s">
        <v>106</v>
      </c>
      <c r="D362" s="14" t="s">
        <v>107</v>
      </c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 t="s">
        <v>194</v>
      </c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55">
        <v>0</v>
      </c>
      <c r="DQ362" s="66">
        <v>0</v>
      </c>
      <c r="DR362" s="16">
        <v>1</v>
      </c>
      <c r="DS362" s="43">
        <f>PRODUCT(Таблица1[[#This Row],[РЕЙТИНГ НТЛ]:[РЕГ НТЛ]])</f>
        <v>0</v>
      </c>
      <c r="DT362" s="74">
        <f>SUM(Таблица1[[#This Row],[РЕЙТИНГ DPT]:[РЕЙТИНГ НТЛ]])</f>
        <v>0</v>
      </c>
    </row>
    <row r="363" spans="1:124" x14ac:dyDescent="0.25">
      <c r="A363" s="13">
        <v>79</v>
      </c>
      <c r="B363" s="14" t="s">
        <v>429</v>
      </c>
      <c r="C363" s="14" t="s">
        <v>111</v>
      </c>
      <c r="D363" s="14" t="s">
        <v>112</v>
      </c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>
        <v>1</v>
      </c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55">
        <v>0</v>
      </c>
      <c r="DQ363" s="49">
        <v>6</v>
      </c>
      <c r="DR363" s="16">
        <v>0.5</v>
      </c>
      <c r="DS363" s="43">
        <f>PRODUCT(Таблица1[[#This Row],[РЕЙТИНГ НТЛ]:[РЕГ НТЛ]])</f>
        <v>3</v>
      </c>
      <c r="DT363" s="74">
        <f>SUM(Таблица1[[#This Row],[РЕЙТИНГ DPT]:[РЕЙТИНГ НТЛ]])</f>
        <v>6</v>
      </c>
    </row>
    <row r="364" spans="1:124" x14ac:dyDescent="0.25">
      <c r="A364" s="21">
        <v>45</v>
      </c>
      <c r="B364" s="18" t="s">
        <v>430</v>
      </c>
      <c r="C364" s="14" t="s">
        <v>104</v>
      </c>
      <c r="D364" s="18" t="s">
        <v>105</v>
      </c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>
        <v>2</v>
      </c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55">
        <v>0</v>
      </c>
      <c r="DQ364" s="52">
        <v>4</v>
      </c>
      <c r="DR364" s="19">
        <v>1</v>
      </c>
      <c r="DS364" s="44">
        <f>PRODUCT(Таблица1[[#This Row],[РЕЙТИНГ НТЛ]:[РЕГ НТЛ]])</f>
        <v>4</v>
      </c>
      <c r="DT364" s="74">
        <f>SUM(Таблица1[[#This Row],[РЕЙТИНГ DPT]:[РЕЙТИНГ НТЛ]])</f>
        <v>4</v>
      </c>
    </row>
    <row r="365" spans="1:124" x14ac:dyDescent="0.25">
      <c r="A365" s="13">
        <v>92</v>
      </c>
      <c r="B365" s="14" t="s">
        <v>426</v>
      </c>
      <c r="C365" s="14" t="s">
        <v>102</v>
      </c>
      <c r="D365" s="14" t="s">
        <v>103</v>
      </c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>
        <v>3</v>
      </c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55">
        <v>0</v>
      </c>
      <c r="DQ365" s="46">
        <v>4</v>
      </c>
      <c r="DR365" s="31">
        <v>1</v>
      </c>
      <c r="DS365" s="43">
        <f>PRODUCT(Таблица1[[#This Row],[РЕЙТИНГ НТЛ]:[РЕГ НТЛ]])</f>
        <v>4</v>
      </c>
      <c r="DT365" s="74">
        <f>SUM(Таблица1[[#This Row],[РЕЙТИНГ DPT]:[РЕЙТИНГ НТЛ]])</f>
        <v>4</v>
      </c>
    </row>
    <row r="366" spans="1:124" x14ac:dyDescent="0.25">
      <c r="A366" s="13">
        <v>87</v>
      </c>
      <c r="B366" s="14" t="s">
        <v>423</v>
      </c>
      <c r="C366" s="14" t="s">
        <v>102</v>
      </c>
      <c r="D366" s="14" t="s">
        <v>103</v>
      </c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>
        <v>4</v>
      </c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55">
        <v>0</v>
      </c>
      <c r="DQ366" s="49">
        <v>2</v>
      </c>
      <c r="DR366" s="16">
        <v>1</v>
      </c>
      <c r="DS366" s="43">
        <f>PRODUCT(Таблица1[[#This Row],[РЕЙТИНГ НТЛ]:[РЕГ НТЛ]])</f>
        <v>2</v>
      </c>
      <c r="DT366" s="74">
        <f>SUM(Таблица1[[#This Row],[РЕЙТИНГ DPT]:[РЕЙТИНГ НТЛ]])</f>
        <v>2</v>
      </c>
    </row>
    <row r="367" spans="1:124" x14ac:dyDescent="0.25">
      <c r="A367" s="21">
        <v>81</v>
      </c>
      <c r="B367" s="18" t="s">
        <v>427</v>
      </c>
      <c r="C367" s="14" t="s">
        <v>111</v>
      </c>
      <c r="D367" s="18" t="s">
        <v>112</v>
      </c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>
        <v>5</v>
      </c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55">
        <v>0</v>
      </c>
      <c r="DQ367" s="52">
        <v>2</v>
      </c>
      <c r="DR367" s="35">
        <v>1</v>
      </c>
      <c r="DS367" s="44">
        <f>PRODUCT(Таблица1[[#This Row],[РЕЙТИНГ НТЛ]:[РЕГ НТЛ]])</f>
        <v>2</v>
      </c>
      <c r="DT367" s="74">
        <f>SUM(Таблица1[[#This Row],[РЕЙТИНГ DPT]:[РЕЙТИНГ НТЛ]])</f>
        <v>2</v>
      </c>
    </row>
    <row r="368" spans="1:124" x14ac:dyDescent="0.25">
      <c r="A368" s="13">
        <v>106</v>
      </c>
      <c r="B368" s="14" t="s">
        <v>416</v>
      </c>
      <c r="C368" s="14" t="s">
        <v>102</v>
      </c>
      <c r="D368" s="14" t="s">
        <v>103</v>
      </c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>
        <v>6</v>
      </c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55">
        <v>0</v>
      </c>
      <c r="DQ368" s="49">
        <v>2</v>
      </c>
      <c r="DR368" s="16">
        <v>1</v>
      </c>
      <c r="DS368" s="43">
        <f>PRODUCT(Таблица1[[#This Row],[РЕЙТИНГ НТЛ]:[РЕГ НТЛ]])</f>
        <v>2</v>
      </c>
      <c r="DT368" s="74">
        <f>SUM(Таблица1[[#This Row],[РЕЙТИНГ DPT]:[РЕЙТИНГ НТЛ]])</f>
        <v>2</v>
      </c>
    </row>
    <row r="369" spans="1:124" x14ac:dyDescent="0.25">
      <c r="A369" s="13">
        <v>102</v>
      </c>
      <c r="B369" s="14" t="s">
        <v>418</v>
      </c>
      <c r="C369" s="14" t="s">
        <v>102</v>
      </c>
      <c r="D369" s="14" t="s">
        <v>103</v>
      </c>
      <c r="E369" s="25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>
        <v>7</v>
      </c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55">
        <v>0</v>
      </c>
      <c r="DQ369" s="66">
        <v>0</v>
      </c>
      <c r="DR369" s="16">
        <v>1</v>
      </c>
      <c r="DS369" s="43">
        <f>PRODUCT(Таблица1[[#This Row],[РЕЙТИНГ НТЛ]:[РЕГ НТЛ]])</f>
        <v>0</v>
      </c>
      <c r="DT369" s="74">
        <f>SUM(Таблица1[[#This Row],[РЕЙТИНГ DPT]:[РЕЙТИНГ НТЛ]])</f>
        <v>0</v>
      </c>
    </row>
    <row r="370" spans="1:124" x14ac:dyDescent="0.25">
      <c r="A370" s="13">
        <v>105</v>
      </c>
      <c r="B370" s="14" t="s">
        <v>438</v>
      </c>
      <c r="C370" s="14" t="s">
        <v>190</v>
      </c>
      <c r="D370" s="14" t="s">
        <v>185</v>
      </c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7"/>
      <c r="P370" s="17"/>
      <c r="Q370" s="17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>
        <v>8</v>
      </c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55">
        <v>0</v>
      </c>
      <c r="DQ370" s="66">
        <v>0</v>
      </c>
      <c r="DR370" s="16">
        <v>0</v>
      </c>
      <c r="DS370" s="43">
        <f>PRODUCT(Таблица1[[#This Row],[РЕЙТИНГ НТЛ]:[РЕГ НТЛ]])</f>
        <v>0</v>
      </c>
      <c r="DT370" s="74">
        <f>SUM(Таблица1[[#This Row],[РЕЙТИНГ DPT]:[РЕЙТИНГ НТЛ]])</f>
        <v>0</v>
      </c>
    </row>
    <row r="371" spans="1:124" x14ac:dyDescent="0.25">
      <c r="A371" s="21">
        <v>119</v>
      </c>
      <c r="B371" s="18" t="s">
        <v>322</v>
      </c>
      <c r="C371" s="14" t="s">
        <v>102</v>
      </c>
      <c r="D371" s="18" t="s">
        <v>103</v>
      </c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>
        <v>1</v>
      </c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55">
        <v>0</v>
      </c>
      <c r="DQ371" s="52">
        <v>6</v>
      </c>
      <c r="DR371" s="35">
        <v>1</v>
      </c>
      <c r="DS371" s="44">
        <f>PRODUCT(Таблица1[[#This Row],[РЕЙТИНГ НТЛ]:[РЕГ НТЛ]])</f>
        <v>6</v>
      </c>
      <c r="DT371" s="74">
        <f>SUM(Таблица1[[#This Row],[РЕЙТИНГ DPT]:[РЕЙТИНГ НТЛ]])</f>
        <v>6</v>
      </c>
    </row>
    <row r="372" spans="1:124" x14ac:dyDescent="0.25">
      <c r="A372" s="13">
        <v>93</v>
      </c>
      <c r="B372" s="14" t="s">
        <v>327</v>
      </c>
      <c r="C372" s="14" t="s">
        <v>102</v>
      </c>
      <c r="D372" s="14" t="s">
        <v>103</v>
      </c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>
        <v>2</v>
      </c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55">
        <v>0</v>
      </c>
      <c r="DQ372" s="46">
        <v>4</v>
      </c>
      <c r="DR372" s="16">
        <v>1</v>
      </c>
      <c r="DS372" s="43">
        <f>PRODUCT(Таблица1[[#This Row],[РЕЙТИНГ НТЛ]:[РЕГ НТЛ]])</f>
        <v>4</v>
      </c>
      <c r="DT372" s="74">
        <f>SUM(Таблица1[[#This Row],[РЕЙТИНГ DPT]:[РЕЙТИНГ НТЛ]])</f>
        <v>4</v>
      </c>
    </row>
    <row r="373" spans="1:124" x14ac:dyDescent="0.25">
      <c r="A373" s="13">
        <v>101</v>
      </c>
      <c r="B373" s="14" t="s">
        <v>324</v>
      </c>
      <c r="C373" s="14" t="s">
        <v>102</v>
      </c>
      <c r="D373" s="14" t="s">
        <v>103</v>
      </c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>
        <v>3</v>
      </c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55">
        <v>0</v>
      </c>
      <c r="DQ373" s="49">
        <v>4</v>
      </c>
      <c r="DR373" s="16">
        <v>1</v>
      </c>
      <c r="DS373" s="43">
        <f>PRODUCT(Таблица1[[#This Row],[РЕЙТИНГ НТЛ]:[РЕГ НТЛ]])</f>
        <v>4</v>
      </c>
      <c r="DT373" s="74">
        <f>SUM(Таблица1[[#This Row],[РЕЙТИНГ DPT]:[РЕЙТИНГ НТЛ]])</f>
        <v>4</v>
      </c>
    </row>
    <row r="374" spans="1:124" x14ac:dyDescent="0.25">
      <c r="A374" s="13">
        <v>90</v>
      </c>
      <c r="B374" s="14" t="s">
        <v>323</v>
      </c>
      <c r="C374" s="14" t="s">
        <v>102</v>
      </c>
      <c r="D374" s="14" t="s">
        <v>103</v>
      </c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>
        <v>4</v>
      </c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55">
        <v>0</v>
      </c>
      <c r="DQ374" s="46">
        <v>2</v>
      </c>
      <c r="DR374" s="31">
        <v>1</v>
      </c>
      <c r="DS374" s="43">
        <f>PRODUCT(Таблица1[[#This Row],[РЕЙТИНГ НТЛ]:[РЕГ НТЛ]])</f>
        <v>2</v>
      </c>
      <c r="DT374" s="74">
        <f>SUM(Таблица1[[#This Row],[РЕЙТИНГ DPT]:[РЕЙТИНГ НТЛ]])</f>
        <v>2</v>
      </c>
    </row>
    <row r="375" spans="1:124" x14ac:dyDescent="0.25">
      <c r="A375" s="13">
        <v>100</v>
      </c>
      <c r="B375" s="14" t="s">
        <v>319</v>
      </c>
      <c r="C375" s="14" t="s">
        <v>111</v>
      </c>
      <c r="D375" s="14" t="s">
        <v>112</v>
      </c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>
        <v>5</v>
      </c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55">
        <v>0</v>
      </c>
      <c r="DQ375" s="46">
        <v>2</v>
      </c>
      <c r="DR375" s="16">
        <v>1</v>
      </c>
      <c r="DS375" s="43">
        <f>PRODUCT(Таблица1[[#This Row],[РЕЙТИНГ НТЛ]:[РЕГ НТЛ]])</f>
        <v>2</v>
      </c>
      <c r="DT375" s="74">
        <f>SUM(Таблица1[[#This Row],[РЕЙТИНГ DPT]:[РЕЙТИНГ НТЛ]])</f>
        <v>2</v>
      </c>
    </row>
    <row r="376" spans="1:124" x14ac:dyDescent="0.25">
      <c r="A376" s="21">
        <v>89</v>
      </c>
      <c r="B376" s="18" t="s">
        <v>325</v>
      </c>
      <c r="C376" s="14" t="s">
        <v>102</v>
      </c>
      <c r="D376" s="18" t="s">
        <v>103</v>
      </c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>
        <v>6</v>
      </c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55">
        <v>0</v>
      </c>
      <c r="DQ376" s="52">
        <v>2</v>
      </c>
      <c r="DR376" s="19">
        <v>1</v>
      </c>
      <c r="DS376" s="44">
        <f>PRODUCT(Таблица1[[#This Row],[РЕЙТИНГ НТЛ]:[РЕГ НТЛ]])</f>
        <v>2</v>
      </c>
      <c r="DT376" s="74">
        <f>SUM(Таблица1[[#This Row],[РЕЙТИНГ DPT]:[РЕЙТИНГ НТЛ]])</f>
        <v>2</v>
      </c>
    </row>
    <row r="377" spans="1:124" x14ac:dyDescent="0.25">
      <c r="A377" s="21">
        <v>115</v>
      </c>
      <c r="B377" s="18" t="s">
        <v>320</v>
      </c>
      <c r="C377" s="14" t="s">
        <v>106</v>
      </c>
      <c r="D377" s="14" t="s">
        <v>110</v>
      </c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>
        <v>7</v>
      </c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55">
        <v>0</v>
      </c>
      <c r="DQ377" s="66">
        <v>0</v>
      </c>
      <c r="DR377" s="19">
        <v>1</v>
      </c>
      <c r="DS377" s="44">
        <f>PRODUCT(Таблица1[[#This Row],[РЕЙТИНГ НТЛ]:[РЕГ НТЛ]])</f>
        <v>0</v>
      </c>
      <c r="DT377" s="74">
        <f>SUM(Таблица1[[#This Row],[РЕЙТИНГ DPT]:[РЕЙТИНГ НТЛ]])</f>
        <v>0</v>
      </c>
    </row>
    <row r="378" spans="1:124" x14ac:dyDescent="0.25">
      <c r="A378" s="13">
        <v>246</v>
      </c>
      <c r="B378" s="18" t="s">
        <v>347</v>
      </c>
      <c r="C378" s="14" t="s">
        <v>159</v>
      </c>
      <c r="D378" s="14" t="s">
        <v>170</v>
      </c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>
        <v>12</v>
      </c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55">
        <v>0</v>
      </c>
      <c r="DQ378" s="66">
        <v>0</v>
      </c>
      <c r="DR378" s="16">
        <v>0</v>
      </c>
      <c r="DS378" s="43">
        <f>PRODUCT(Таблица1[[#This Row],[РЕЙТИНГ НТЛ]:[РЕГ НТЛ]])</f>
        <v>0</v>
      </c>
      <c r="DT378" s="74">
        <f>SUM(Таблица1[[#This Row],[РЕЙТИНГ DPT]:[РЕЙТИНГ НТЛ]])</f>
        <v>0</v>
      </c>
    </row>
    <row r="379" spans="1:124" x14ac:dyDescent="0.25">
      <c r="A379" s="13">
        <v>122</v>
      </c>
      <c r="B379" s="18" t="s">
        <v>363</v>
      </c>
      <c r="C379" s="14" t="s">
        <v>106</v>
      </c>
      <c r="D379" s="14" t="s">
        <v>107</v>
      </c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>
        <v>13</v>
      </c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55">
        <v>0</v>
      </c>
      <c r="DQ379" s="66">
        <v>0</v>
      </c>
      <c r="DR379" s="42">
        <v>1</v>
      </c>
      <c r="DS379" s="43">
        <f>PRODUCT(Таблица1[[#This Row],[РЕЙТИНГ НТЛ]:[РЕГ НТЛ]])</f>
        <v>0</v>
      </c>
      <c r="DT379" s="74">
        <f>SUM(Таблица1[[#This Row],[РЕЙТИНГ DPT]:[РЕЙТИНГ НТЛ]])</f>
        <v>0</v>
      </c>
    </row>
    <row r="380" spans="1:124" x14ac:dyDescent="0.25">
      <c r="A380" s="13">
        <v>125</v>
      </c>
      <c r="B380" s="14" t="s">
        <v>326</v>
      </c>
      <c r="C380" s="14" t="s">
        <v>106</v>
      </c>
      <c r="D380" s="14" t="s">
        <v>186</v>
      </c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 t="s">
        <v>118</v>
      </c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55">
        <v>0</v>
      </c>
      <c r="DQ380" s="66">
        <v>0</v>
      </c>
      <c r="DR380" s="16">
        <v>1</v>
      </c>
      <c r="DS380" s="43">
        <f>PRODUCT(Таблица1[[#This Row],[РЕЙТИНГ НТЛ]:[РЕГ НТЛ]])</f>
        <v>0</v>
      </c>
      <c r="DT380" s="74">
        <f>SUM(Таблица1[[#This Row],[РЕЙТИНГ DPT]:[РЕЙТИНГ НТЛ]])</f>
        <v>0</v>
      </c>
    </row>
    <row r="381" spans="1:124" x14ac:dyDescent="0.25">
      <c r="A381" s="13">
        <v>97</v>
      </c>
      <c r="B381" s="14" t="s">
        <v>342</v>
      </c>
      <c r="C381" s="14" t="s">
        <v>159</v>
      </c>
      <c r="D381" s="14" t="s">
        <v>170</v>
      </c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 t="s">
        <v>118</v>
      </c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55">
        <v>0</v>
      </c>
      <c r="DQ381" s="66">
        <v>0</v>
      </c>
      <c r="DR381" s="16">
        <v>0</v>
      </c>
      <c r="DS381" s="43">
        <f>PRODUCT(Таблица1[[#This Row],[РЕЙТИНГ НТЛ]:[РЕГ НТЛ]])</f>
        <v>0</v>
      </c>
      <c r="DT381" s="74">
        <f>SUM(Таблица1[[#This Row],[РЕЙТИНГ DPT]:[РЕЙТИНГ НТЛ]])</f>
        <v>0</v>
      </c>
    </row>
    <row r="382" spans="1:124" x14ac:dyDescent="0.25">
      <c r="A382" s="21">
        <v>96</v>
      </c>
      <c r="B382" s="18" t="s">
        <v>321</v>
      </c>
      <c r="C382" s="14" t="s">
        <v>190</v>
      </c>
      <c r="D382" s="18" t="s">
        <v>185</v>
      </c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 t="s">
        <v>152</v>
      </c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55">
        <v>0</v>
      </c>
      <c r="DQ382" s="66">
        <v>0</v>
      </c>
      <c r="DR382" s="19">
        <v>0</v>
      </c>
      <c r="DS382" s="44">
        <f>PRODUCT(Таблица1[[#This Row],[РЕЙТИНГ НТЛ]:[РЕГ НТЛ]])</f>
        <v>0</v>
      </c>
      <c r="DT382" s="74">
        <f>SUM(Таблица1[[#This Row],[РЕЙТИНГ DPT]:[РЕЙТИНГ НТЛ]])</f>
        <v>0</v>
      </c>
    </row>
    <row r="383" spans="1:124" x14ac:dyDescent="0.25">
      <c r="A383" s="13">
        <v>83</v>
      </c>
      <c r="B383" s="14" t="s">
        <v>333</v>
      </c>
      <c r="C383" s="14" t="s">
        <v>106</v>
      </c>
      <c r="D383" s="14" t="s">
        <v>109</v>
      </c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 t="s">
        <v>152</v>
      </c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55">
        <v>0</v>
      </c>
      <c r="DQ383" s="66">
        <v>0</v>
      </c>
      <c r="DR383" s="16">
        <v>1</v>
      </c>
      <c r="DS383" s="43">
        <f>PRODUCT(Таблица1[[#This Row],[РЕЙТИНГ НТЛ]:[РЕГ НТЛ]])</f>
        <v>0</v>
      </c>
      <c r="DT383" s="74">
        <f>SUM(Таблица1[[#This Row],[РЕЙТИНГ DPT]:[РЕЙТИНГ НТЛ]])</f>
        <v>0</v>
      </c>
    </row>
    <row r="384" spans="1:124" x14ac:dyDescent="0.25">
      <c r="A384" s="13">
        <v>91</v>
      </c>
      <c r="B384" s="14" t="s">
        <v>317</v>
      </c>
      <c r="C384" s="14" t="s">
        <v>102</v>
      </c>
      <c r="D384" s="14" t="s">
        <v>103</v>
      </c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>
        <v>1</v>
      </c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55">
        <v>0</v>
      </c>
      <c r="DQ384" s="49">
        <v>6</v>
      </c>
      <c r="DR384" s="16">
        <v>1</v>
      </c>
      <c r="DS384" s="43">
        <f>PRODUCT(Таблица1[[#This Row],[РЕЙТИНГ НТЛ]:[РЕГ НТЛ]])</f>
        <v>6</v>
      </c>
      <c r="DT384" s="74">
        <f>SUM(Таблица1[[#This Row],[РЕЙТИНГ DPT]:[РЕЙТИНГ НТЛ]])</f>
        <v>6</v>
      </c>
    </row>
    <row r="385" spans="1:124" x14ac:dyDescent="0.25">
      <c r="A385" s="13">
        <v>114</v>
      </c>
      <c r="B385" s="14" t="s">
        <v>318</v>
      </c>
      <c r="C385" s="14" t="s">
        <v>102</v>
      </c>
      <c r="D385" s="14" t="s">
        <v>103</v>
      </c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>
        <v>2</v>
      </c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55">
        <v>0</v>
      </c>
      <c r="DQ385" s="46">
        <v>4</v>
      </c>
      <c r="DR385" s="16">
        <v>1</v>
      </c>
      <c r="DS385" s="43">
        <f>PRODUCT(Таблица1[[#This Row],[РЕЙТИНГ НТЛ]:[РЕГ НТЛ]])</f>
        <v>4</v>
      </c>
      <c r="DT385" s="74">
        <f>SUM(Таблица1[[#This Row],[РЕЙТИНГ DPT]:[РЕЙТИНГ НТЛ]])</f>
        <v>4</v>
      </c>
    </row>
    <row r="386" spans="1:124" x14ac:dyDescent="0.25">
      <c r="A386" s="13">
        <v>119</v>
      </c>
      <c r="B386" s="14" t="s">
        <v>322</v>
      </c>
      <c r="C386" s="14" t="s">
        <v>102</v>
      </c>
      <c r="D386" s="14" t="s">
        <v>103</v>
      </c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>
        <v>1</v>
      </c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54">
        <v>3</v>
      </c>
      <c r="DQ386" s="66">
        <v>0</v>
      </c>
      <c r="DR386" s="31">
        <v>1</v>
      </c>
      <c r="DS386" s="16">
        <f>PRODUCT(Таблица1[[#This Row],[РЕЙТИНГ НТЛ]:[РЕГ НТЛ]])</f>
        <v>0</v>
      </c>
      <c r="DT386" s="70">
        <f>SUM(Таблица1[[#This Row],[РЕЙТИНГ DPT]:[РЕЙТИНГ НТЛ]])</f>
        <v>3</v>
      </c>
    </row>
    <row r="387" spans="1:124" x14ac:dyDescent="0.25">
      <c r="A387" s="21">
        <v>91</v>
      </c>
      <c r="B387" s="14" t="s">
        <v>317</v>
      </c>
      <c r="C387" s="14" t="s">
        <v>102</v>
      </c>
      <c r="D387" s="18" t="s">
        <v>103</v>
      </c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>
        <v>2</v>
      </c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59">
        <v>2</v>
      </c>
      <c r="DQ387" s="66">
        <v>0</v>
      </c>
      <c r="DR387" s="16">
        <v>1</v>
      </c>
      <c r="DS387" s="19">
        <f>PRODUCT(Таблица1[[#This Row],[РЕЙТИНГ НТЛ]:[РЕГ НТЛ]])</f>
        <v>0</v>
      </c>
      <c r="DT387" s="70">
        <f>SUM(Таблица1[[#This Row],[РЕЙТИНГ DPT]:[РЕЙТИНГ НТЛ]])</f>
        <v>2</v>
      </c>
    </row>
    <row r="388" spans="1:124" x14ac:dyDescent="0.25">
      <c r="A388" s="13">
        <v>101</v>
      </c>
      <c r="B388" s="14" t="s">
        <v>324</v>
      </c>
      <c r="C388" s="14" t="s">
        <v>102</v>
      </c>
      <c r="D388" s="14" t="s">
        <v>103</v>
      </c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>
        <v>3</v>
      </c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57">
        <v>2</v>
      </c>
      <c r="DQ388" s="66">
        <v>0</v>
      </c>
      <c r="DR388" s="16">
        <v>1</v>
      </c>
      <c r="DS388" s="16">
        <f>PRODUCT(Таблица1[[#This Row],[РЕЙТИНГ НТЛ]:[РЕГ НТЛ]])</f>
        <v>0</v>
      </c>
      <c r="DT388" s="70">
        <f>SUM(Таблица1[[#This Row],[РЕЙТИНГ DPT]:[РЕЙТИНГ НТЛ]])</f>
        <v>2</v>
      </c>
    </row>
    <row r="389" spans="1:124" x14ac:dyDescent="0.25">
      <c r="A389" s="13">
        <v>114</v>
      </c>
      <c r="B389" s="14" t="s">
        <v>318</v>
      </c>
      <c r="C389" s="14" t="s">
        <v>102</v>
      </c>
      <c r="D389" s="14" t="s">
        <v>103</v>
      </c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>
        <v>4</v>
      </c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57">
        <v>1</v>
      </c>
      <c r="DQ389" s="66">
        <v>0</v>
      </c>
      <c r="DR389" s="16">
        <v>1</v>
      </c>
      <c r="DS389" s="16">
        <f>PRODUCT(Таблица1[[#This Row],[РЕЙТИНГ НТЛ]:[РЕГ НТЛ]])</f>
        <v>0</v>
      </c>
      <c r="DT389" s="70">
        <f>SUM(Таблица1[[#This Row],[РЕЙТИНГ DPT]:[РЕЙТИНГ НТЛ]])</f>
        <v>1</v>
      </c>
    </row>
    <row r="390" spans="1:124" x14ac:dyDescent="0.25">
      <c r="A390" s="13">
        <v>115</v>
      </c>
      <c r="B390" s="14" t="s">
        <v>320</v>
      </c>
      <c r="C390" s="14" t="s">
        <v>106</v>
      </c>
      <c r="D390" s="14" t="s">
        <v>110</v>
      </c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>
        <v>5</v>
      </c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57">
        <v>1</v>
      </c>
      <c r="DQ390" s="66">
        <v>0</v>
      </c>
      <c r="DR390" s="16">
        <v>1</v>
      </c>
      <c r="DS390" s="16">
        <f>PRODUCT(Таблица1[[#This Row],[РЕЙТИНГ НТЛ]:[РЕГ НТЛ]])</f>
        <v>0</v>
      </c>
      <c r="DT390" s="70">
        <f>SUM(Таблица1[[#This Row],[РЕЙТИНГ DPT]:[РЕЙТИНГ НТЛ]])</f>
        <v>1</v>
      </c>
    </row>
    <row r="391" spans="1:124" x14ac:dyDescent="0.25">
      <c r="A391" s="13">
        <v>83</v>
      </c>
      <c r="B391" s="14" t="s">
        <v>333</v>
      </c>
      <c r="C391" s="14" t="s">
        <v>106</v>
      </c>
      <c r="D391" s="14" t="s">
        <v>109</v>
      </c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>
        <v>6</v>
      </c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57">
        <v>1</v>
      </c>
      <c r="DQ391" s="66">
        <v>0</v>
      </c>
      <c r="DR391" s="16">
        <v>1</v>
      </c>
      <c r="DS391" s="16">
        <f>PRODUCT(Таблица1[[#This Row],[РЕЙТИНГ НТЛ]:[РЕГ НТЛ]])</f>
        <v>0</v>
      </c>
      <c r="DT391" s="70">
        <f>SUM(Таблица1[[#This Row],[РЕЙТИНГ DPT]:[РЕЙТИНГ НТЛ]])</f>
        <v>1</v>
      </c>
    </row>
    <row r="392" spans="1:124" x14ac:dyDescent="0.25">
      <c r="A392" s="13">
        <v>125</v>
      </c>
      <c r="B392" s="14" t="s">
        <v>326</v>
      </c>
      <c r="C392" s="14" t="s">
        <v>106</v>
      </c>
      <c r="D392" s="14" t="s">
        <v>186</v>
      </c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>
        <v>7</v>
      </c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55">
        <v>0</v>
      </c>
      <c r="DQ392" s="66">
        <v>0</v>
      </c>
      <c r="DR392" s="16">
        <v>1</v>
      </c>
      <c r="DS392" s="43">
        <f>PRODUCT(Таблица1[[#This Row],[РЕЙТИНГ НТЛ]:[РЕГ НТЛ]])</f>
        <v>0</v>
      </c>
      <c r="DT392" s="74">
        <f>SUM(Таблица1[[#This Row],[РЕЙТИНГ DPT]:[РЕЙТИНГ НТЛ]])</f>
        <v>0</v>
      </c>
    </row>
    <row r="393" spans="1:124" x14ac:dyDescent="0.25">
      <c r="A393" s="21">
        <v>118</v>
      </c>
      <c r="B393" s="18" t="s">
        <v>332</v>
      </c>
      <c r="C393" s="14" t="s">
        <v>104</v>
      </c>
      <c r="D393" s="18" t="s">
        <v>105</v>
      </c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>
        <v>8</v>
      </c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55">
        <v>0</v>
      </c>
      <c r="DQ393" s="66">
        <v>0</v>
      </c>
      <c r="DR393" s="16">
        <v>1</v>
      </c>
      <c r="DS393" s="44">
        <f>PRODUCT(Таблица1[[#This Row],[РЕЙТИНГ НТЛ]:[РЕГ НТЛ]])</f>
        <v>0</v>
      </c>
      <c r="DT393" s="74">
        <f>SUM(Таблица1[[#This Row],[РЕЙТИНГ DPT]:[РЕЙТИНГ НТЛ]])</f>
        <v>0</v>
      </c>
    </row>
    <row r="394" spans="1:124" x14ac:dyDescent="0.25">
      <c r="A394" s="13">
        <v>90</v>
      </c>
      <c r="B394" s="14" t="s">
        <v>323</v>
      </c>
      <c r="C394" s="14" t="s">
        <v>102</v>
      </c>
      <c r="D394" s="14" t="s">
        <v>103</v>
      </c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>
        <v>1</v>
      </c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57">
        <v>3</v>
      </c>
      <c r="DQ394" s="66">
        <v>0</v>
      </c>
      <c r="DR394" s="31">
        <v>1</v>
      </c>
      <c r="DS394" s="16">
        <f>PRODUCT(Таблица1[[#This Row],[РЕЙТИНГ НТЛ]:[РЕГ НТЛ]])</f>
        <v>0</v>
      </c>
      <c r="DT394" s="70">
        <f>SUM(Таблица1[[#This Row],[РЕЙТИНГ DPT]:[РЕЙТИНГ НТЛ]])</f>
        <v>3</v>
      </c>
    </row>
    <row r="395" spans="1:124" x14ac:dyDescent="0.25">
      <c r="A395" s="13">
        <v>93</v>
      </c>
      <c r="B395" s="14" t="s">
        <v>327</v>
      </c>
      <c r="C395" s="14" t="s">
        <v>102</v>
      </c>
      <c r="D395" s="14" t="s">
        <v>103</v>
      </c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>
        <v>2</v>
      </c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57">
        <v>2</v>
      </c>
      <c r="DQ395" s="66">
        <v>0</v>
      </c>
      <c r="DR395" s="16">
        <v>1</v>
      </c>
      <c r="DS395" s="16">
        <f>PRODUCT(Таблица1[[#This Row],[РЕЙТИНГ НТЛ]:[РЕГ НТЛ]])</f>
        <v>0</v>
      </c>
      <c r="DT395" s="70">
        <f>SUM(Таблица1[[#This Row],[РЕЙТИНГ DPT]:[РЕЙТИНГ НТЛ]])</f>
        <v>2</v>
      </c>
    </row>
    <row r="396" spans="1:124" x14ac:dyDescent="0.25">
      <c r="A396" s="13">
        <v>101</v>
      </c>
      <c r="B396" s="14" t="s">
        <v>324</v>
      </c>
      <c r="C396" s="14" t="s">
        <v>102</v>
      </c>
      <c r="D396" s="14" t="s">
        <v>103</v>
      </c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>
        <v>3</v>
      </c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54">
        <v>2</v>
      </c>
      <c r="DQ396" s="66">
        <v>0</v>
      </c>
      <c r="DR396" s="16">
        <v>1</v>
      </c>
      <c r="DS396" s="16">
        <f>PRODUCT(Таблица1[[#This Row],[РЕЙТИНГ НТЛ]:[РЕГ НТЛ]])</f>
        <v>0</v>
      </c>
      <c r="DT396" s="70">
        <f>SUM(Таблица1[[#This Row],[РЕЙТИНГ DPT]:[РЕЙТИНГ НТЛ]])</f>
        <v>2</v>
      </c>
    </row>
    <row r="397" spans="1:124" x14ac:dyDescent="0.25">
      <c r="A397" s="21">
        <v>108</v>
      </c>
      <c r="B397" s="18" t="s">
        <v>329</v>
      </c>
      <c r="C397" s="14" t="s">
        <v>102</v>
      </c>
      <c r="D397" s="18" t="s">
        <v>103</v>
      </c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>
        <v>4</v>
      </c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61">
        <v>1</v>
      </c>
      <c r="DQ397" s="66">
        <v>0</v>
      </c>
      <c r="DR397" s="16">
        <v>1</v>
      </c>
      <c r="DS397" s="19">
        <f>PRODUCT(Таблица1[[#This Row],[РЕЙТИНГ НТЛ]:[РЕГ НТЛ]])</f>
        <v>0</v>
      </c>
      <c r="DT397" s="70">
        <f>SUM(Таблица1[[#This Row],[РЕЙТИНГ DPT]:[РЕЙТИНГ НТЛ]])</f>
        <v>1</v>
      </c>
    </row>
    <row r="398" spans="1:124" x14ac:dyDescent="0.25">
      <c r="A398" s="13">
        <v>100</v>
      </c>
      <c r="B398" s="14" t="s">
        <v>319</v>
      </c>
      <c r="C398" s="14" t="s">
        <v>111</v>
      </c>
      <c r="D398" s="14" t="s">
        <v>112</v>
      </c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>
        <v>5</v>
      </c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54">
        <v>1</v>
      </c>
      <c r="DQ398" s="66">
        <v>0</v>
      </c>
      <c r="DR398" s="16">
        <v>1</v>
      </c>
      <c r="DS398" s="16">
        <f>PRODUCT(Таблица1[[#This Row],[РЕЙТИНГ НТЛ]:[РЕГ НТЛ]])</f>
        <v>0</v>
      </c>
      <c r="DT398" s="70">
        <f>SUM(Таблица1[[#This Row],[РЕЙТИНГ DPT]:[РЕЙТИНГ НТЛ]])</f>
        <v>1</v>
      </c>
    </row>
    <row r="399" spans="1:124" x14ac:dyDescent="0.25">
      <c r="A399" s="13">
        <v>89</v>
      </c>
      <c r="B399" s="14" t="s">
        <v>325</v>
      </c>
      <c r="C399" s="14" t="s">
        <v>102</v>
      </c>
      <c r="D399" s="14" t="s">
        <v>103</v>
      </c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>
        <v>6</v>
      </c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54">
        <v>1</v>
      </c>
      <c r="DQ399" s="66">
        <v>0</v>
      </c>
      <c r="DR399" s="16">
        <v>1</v>
      </c>
      <c r="DS399" s="16">
        <f>PRODUCT(Таблица1[[#This Row],[РЕЙТИНГ НТЛ]:[РЕГ НТЛ]])</f>
        <v>0</v>
      </c>
      <c r="DT399" s="70">
        <f>SUM(Таблица1[[#This Row],[РЕЙТИНГ DPT]:[РЕЙТИНГ НТЛ]])</f>
        <v>1</v>
      </c>
    </row>
    <row r="400" spans="1:124" x14ac:dyDescent="0.25">
      <c r="A400" s="13">
        <v>126</v>
      </c>
      <c r="B400" s="14" t="s">
        <v>334</v>
      </c>
      <c r="C400" s="14" t="s">
        <v>102</v>
      </c>
      <c r="D400" s="14" t="s">
        <v>103</v>
      </c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>
        <v>7</v>
      </c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55">
        <v>0</v>
      </c>
      <c r="DQ400" s="66">
        <v>0</v>
      </c>
      <c r="DR400" s="16">
        <v>1</v>
      </c>
      <c r="DS400" s="43">
        <f>PRODUCT(Таблица1[[#This Row],[РЕЙТИНГ НТЛ]:[РЕГ НТЛ]])</f>
        <v>0</v>
      </c>
      <c r="DT400" s="74">
        <f>SUM(Таблица1[[#This Row],[РЕЙТИНГ DPT]:[РЕЙТИНГ НТЛ]])</f>
        <v>0</v>
      </c>
    </row>
    <row r="401" spans="1:124" x14ac:dyDescent="0.25">
      <c r="A401" s="13">
        <v>118</v>
      </c>
      <c r="B401" s="14" t="s">
        <v>332</v>
      </c>
      <c r="C401" s="14" t="s">
        <v>104</v>
      </c>
      <c r="D401" s="14" t="s">
        <v>105</v>
      </c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>
        <v>10</v>
      </c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55">
        <v>0</v>
      </c>
      <c r="DQ401" s="66">
        <v>0</v>
      </c>
      <c r="DR401" s="16">
        <v>1</v>
      </c>
      <c r="DS401" s="43">
        <f>PRODUCT(Таблица1[[#This Row],[РЕЙТИНГ НТЛ]:[РЕГ НТЛ]])</f>
        <v>0</v>
      </c>
      <c r="DT401" s="74">
        <f>SUM(Таблица1[[#This Row],[РЕЙТИНГ DPT]:[РЕЙТИНГ НТЛ]])</f>
        <v>0</v>
      </c>
    </row>
    <row r="402" spans="1:124" x14ac:dyDescent="0.25">
      <c r="A402" s="13">
        <v>110</v>
      </c>
      <c r="B402" s="14" t="s">
        <v>336</v>
      </c>
      <c r="C402" s="14" t="s">
        <v>116</v>
      </c>
      <c r="D402" s="14" t="s">
        <v>148</v>
      </c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 t="s">
        <v>149</v>
      </c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55">
        <v>0</v>
      </c>
      <c r="DQ402" s="66">
        <v>0</v>
      </c>
      <c r="DR402" s="16">
        <v>0</v>
      </c>
      <c r="DS402" s="43">
        <f>PRODUCT(Таблица1[[#This Row],[РЕЙТИНГ НТЛ]:[РЕГ НТЛ]])</f>
        <v>0</v>
      </c>
      <c r="DT402" s="74">
        <f>SUM(Таблица1[[#This Row],[РЕЙТИНГ DPT]:[РЕЙТИНГ НТЛ]])</f>
        <v>0</v>
      </c>
    </row>
    <row r="403" spans="1:124" x14ac:dyDescent="0.25">
      <c r="A403" s="21">
        <v>112</v>
      </c>
      <c r="B403" s="18" t="s">
        <v>337</v>
      </c>
      <c r="C403" s="14" t="s">
        <v>116</v>
      </c>
      <c r="D403" s="18" t="s">
        <v>148</v>
      </c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 t="s">
        <v>149</v>
      </c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55">
        <v>0</v>
      </c>
      <c r="DQ403" s="66">
        <v>0</v>
      </c>
      <c r="DR403" s="16">
        <v>0</v>
      </c>
      <c r="DS403" s="44">
        <f>PRODUCT(Таблица1[[#This Row],[РЕЙТИНГ НТЛ]:[РЕГ НТЛ]])</f>
        <v>0</v>
      </c>
      <c r="DT403" s="74">
        <f>SUM(Таблица1[[#This Row],[РЕЙТИНГ DPT]:[РЕЙТИНГ НТЛ]])</f>
        <v>0</v>
      </c>
    </row>
    <row r="404" spans="1:124" x14ac:dyDescent="0.25">
      <c r="A404" s="13">
        <v>117</v>
      </c>
      <c r="B404" s="14" t="s">
        <v>339</v>
      </c>
      <c r="C404" s="14" t="s">
        <v>111</v>
      </c>
      <c r="D404" s="14" t="s">
        <v>112</v>
      </c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 t="s">
        <v>180</v>
      </c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55">
        <v>0</v>
      </c>
      <c r="DQ404" s="66">
        <v>0</v>
      </c>
      <c r="DR404" s="31">
        <v>1</v>
      </c>
      <c r="DS404" s="43">
        <f>PRODUCT(Таблица1[[#This Row],[РЕЙТИНГ НТЛ]:[РЕГ НТЛ]])</f>
        <v>0</v>
      </c>
      <c r="DT404" s="74">
        <f>SUM(Таблица1[[#This Row],[РЕЙТИНГ DPT]:[РЕЙТИНГ НТЛ]])</f>
        <v>0</v>
      </c>
    </row>
    <row r="405" spans="1:124" x14ac:dyDescent="0.25">
      <c r="A405" s="13">
        <v>124</v>
      </c>
      <c r="B405" s="14" t="s">
        <v>340</v>
      </c>
      <c r="C405" s="14" t="s">
        <v>116</v>
      </c>
      <c r="D405" s="14" t="s">
        <v>147</v>
      </c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 t="s">
        <v>180</v>
      </c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55">
        <v>0</v>
      </c>
      <c r="DQ405" s="66">
        <v>0</v>
      </c>
      <c r="DR405" s="16">
        <v>0</v>
      </c>
      <c r="DS405" s="43">
        <f>PRODUCT(Таблица1[[#This Row],[РЕЙТИНГ НТЛ]:[РЕГ НТЛ]])</f>
        <v>0</v>
      </c>
      <c r="DT405" s="74">
        <f>SUM(Таблица1[[#This Row],[РЕЙТИНГ DPT]:[РЕЙТИНГ НТЛ]])</f>
        <v>0</v>
      </c>
    </row>
    <row r="406" spans="1:124" x14ac:dyDescent="0.25">
      <c r="A406" s="13">
        <v>111</v>
      </c>
      <c r="B406" s="14" t="s">
        <v>338</v>
      </c>
      <c r="C406" s="14" t="s">
        <v>116</v>
      </c>
      <c r="D406" s="14" t="s">
        <v>147</v>
      </c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 t="s">
        <v>180</v>
      </c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55">
        <v>0</v>
      </c>
      <c r="DQ406" s="66">
        <v>0</v>
      </c>
      <c r="DR406" s="16">
        <v>0</v>
      </c>
      <c r="DS406" s="43">
        <f>PRODUCT(Таблица1[[#This Row],[РЕЙТИНГ НТЛ]:[РЕГ НТЛ]])</f>
        <v>0</v>
      </c>
      <c r="DT406" s="74">
        <f>SUM(Таблица1[[#This Row],[РЕЙТИНГ DPT]:[РЕЙТИНГ НТЛ]])</f>
        <v>0</v>
      </c>
    </row>
    <row r="407" spans="1:124" x14ac:dyDescent="0.25">
      <c r="A407" s="13">
        <v>98</v>
      </c>
      <c r="B407" s="14" t="s">
        <v>330</v>
      </c>
      <c r="C407" s="14" t="s">
        <v>104</v>
      </c>
      <c r="D407" s="14" t="s">
        <v>105</v>
      </c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 t="s">
        <v>152</v>
      </c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55">
        <v>0</v>
      </c>
      <c r="DQ407" s="66">
        <v>0</v>
      </c>
      <c r="DR407" s="16">
        <v>1</v>
      </c>
      <c r="DS407" s="43">
        <f>PRODUCT(Таблица1[[#This Row],[РЕЙТИНГ НТЛ]:[РЕГ НТЛ]])</f>
        <v>0</v>
      </c>
      <c r="DT407" s="74">
        <f>SUM(Таблица1[[#This Row],[РЕЙТИНГ DPT]:[РЕЙТИНГ НТЛ]])</f>
        <v>0</v>
      </c>
    </row>
    <row r="408" spans="1:124" x14ac:dyDescent="0.25">
      <c r="A408" s="21">
        <v>113</v>
      </c>
      <c r="B408" s="18" t="s">
        <v>335</v>
      </c>
      <c r="C408" s="14" t="s">
        <v>116</v>
      </c>
      <c r="D408" s="18" t="s">
        <v>148</v>
      </c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40"/>
      <c r="S408" s="41"/>
      <c r="T408" s="41"/>
      <c r="U408" s="41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 t="s">
        <v>152</v>
      </c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55">
        <v>0</v>
      </c>
      <c r="DQ408" s="66">
        <v>0</v>
      </c>
      <c r="DR408" s="16">
        <v>0</v>
      </c>
      <c r="DS408" s="44">
        <f>PRODUCT(Таблица1[[#This Row],[РЕЙТИНГ НТЛ]:[РЕГ НТЛ]])</f>
        <v>0</v>
      </c>
      <c r="DT408" s="74">
        <f>SUM(Таблица1[[#This Row],[РЕЙТИНГ DPT]:[РЕЙТИНГ НТЛ]])</f>
        <v>0</v>
      </c>
    </row>
    <row r="409" spans="1:124" x14ac:dyDescent="0.25">
      <c r="A409" s="13">
        <v>114</v>
      </c>
      <c r="B409" s="14" t="s">
        <v>318</v>
      </c>
      <c r="C409" s="14" t="s">
        <v>102</v>
      </c>
      <c r="D409" s="14" t="s">
        <v>103</v>
      </c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>
        <v>1</v>
      </c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57">
        <v>3</v>
      </c>
      <c r="DQ409" s="66">
        <v>0</v>
      </c>
      <c r="DR409" s="16">
        <v>1</v>
      </c>
      <c r="DS409" s="16">
        <f>PRODUCT(Таблица1[[#This Row],[РЕЙТИНГ НТЛ]:[РЕГ НТЛ]])</f>
        <v>0</v>
      </c>
      <c r="DT409" s="70">
        <f>SUM(Таблица1[[#This Row],[РЕЙТИНГ DPT]:[РЕЙТИНГ НТЛ]])</f>
        <v>3</v>
      </c>
    </row>
    <row r="410" spans="1:124" x14ac:dyDescent="0.25">
      <c r="A410" s="13">
        <v>96</v>
      </c>
      <c r="B410" s="14" t="s">
        <v>321</v>
      </c>
      <c r="C410" s="14" t="s">
        <v>190</v>
      </c>
      <c r="D410" s="14" t="s">
        <v>185</v>
      </c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>
        <v>2</v>
      </c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54">
        <v>2</v>
      </c>
      <c r="DQ410" s="66">
        <v>0</v>
      </c>
      <c r="DR410" s="16">
        <v>0</v>
      </c>
      <c r="DS410" s="16">
        <f>PRODUCT(Таблица1[[#This Row],[РЕЙТИНГ НТЛ]:[РЕГ НТЛ]])</f>
        <v>0</v>
      </c>
      <c r="DT410" s="70">
        <f>SUM(Таблица1[[#This Row],[РЕЙТИНГ DPT]:[РЕЙТИНГ НТЛ]])</f>
        <v>2</v>
      </c>
    </row>
    <row r="411" spans="1:124" x14ac:dyDescent="0.25">
      <c r="A411" s="13">
        <v>98</v>
      </c>
      <c r="B411" s="14" t="s">
        <v>330</v>
      </c>
      <c r="C411" s="14" t="s">
        <v>104</v>
      </c>
      <c r="D411" s="14" t="s">
        <v>105</v>
      </c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>
        <v>3</v>
      </c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57">
        <v>2</v>
      </c>
      <c r="DQ411" s="66">
        <v>0</v>
      </c>
      <c r="DR411" s="16">
        <v>1</v>
      </c>
      <c r="DS411" s="16">
        <f>PRODUCT(Таблица1[[#This Row],[РЕЙТИНГ НТЛ]:[РЕГ НТЛ]])</f>
        <v>0</v>
      </c>
      <c r="DT411" s="70">
        <f>SUM(Таблица1[[#This Row],[РЕЙТИНГ DPT]:[РЕЙТИНГ НТЛ]])</f>
        <v>2</v>
      </c>
    </row>
    <row r="412" spans="1:124" x14ac:dyDescent="0.25">
      <c r="A412" s="13">
        <v>115</v>
      </c>
      <c r="B412" s="14" t="s">
        <v>320</v>
      </c>
      <c r="C412" s="14" t="s">
        <v>106</v>
      </c>
      <c r="D412" s="14" t="s">
        <v>110</v>
      </c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>
        <v>4</v>
      </c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54">
        <v>1</v>
      </c>
      <c r="DQ412" s="66">
        <v>0</v>
      </c>
      <c r="DR412" s="16">
        <v>1</v>
      </c>
      <c r="DS412" s="16">
        <f>PRODUCT(Таблица1[[#This Row],[РЕЙТИНГ НТЛ]:[РЕГ НТЛ]])</f>
        <v>0</v>
      </c>
      <c r="DT412" s="70">
        <f>SUM(Таблица1[[#This Row],[РЕЙТИНГ DPT]:[РЕЙТИНГ НТЛ]])</f>
        <v>1</v>
      </c>
    </row>
    <row r="413" spans="1:124" x14ac:dyDescent="0.25">
      <c r="A413" s="13">
        <v>83</v>
      </c>
      <c r="B413" s="14" t="s">
        <v>333</v>
      </c>
      <c r="C413" s="14" t="s">
        <v>106</v>
      </c>
      <c r="D413" s="14" t="s">
        <v>109</v>
      </c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>
        <v>5</v>
      </c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54">
        <v>1</v>
      </c>
      <c r="DQ413" s="66">
        <v>0</v>
      </c>
      <c r="DR413" s="16">
        <v>1</v>
      </c>
      <c r="DS413" s="16">
        <f>PRODUCT(Таблица1[[#This Row],[РЕЙТИНГ НТЛ]:[РЕГ НТЛ]])</f>
        <v>0</v>
      </c>
      <c r="DT413" s="70">
        <f>SUM(Таблица1[[#This Row],[РЕЙТИНГ DPT]:[РЕЙТИНГ НТЛ]])</f>
        <v>1</v>
      </c>
    </row>
    <row r="414" spans="1:124" x14ac:dyDescent="0.25">
      <c r="A414" s="13">
        <v>118</v>
      </c>
      <c r="B414" s="14" t="s">
        <v>332</v>
      </c>
      <c r="C414" s="14" t="s">
        <v>104</v>
      </c>
      <c r="D414" s="14" t="s">
        <v>105</v>
      </c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20"/>
      <c r="AH414" s="20"/>
      <c r="AI414" s="20"/>
      <c r="AJ414" s="20"/>
      <c r="AK414" s="14"/>
      <c r="AL414" s="14"/>
      <c r="AM414" s="14">
        <v>6</v>
      </c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54">
        <v>1</v>
      </c>
      <c r="DQ414" s="66">
        <v>0</v>
      </c>
      <c r="DR414" s="16">
        <v>1</v>
      </c>
      <c r="DS414" s="16">
        <f>PRODUCT(Таблица1[[#This Row],[РЕЙТИНГ НТЛ]:[РЕГ НТЛ]])</f>
        <v>0</v>
      </c>
      <c r="DT414" s="70">
        <f>SUM(Таблица1[[#This Row],[РЕЙТИНГ DPT]:[РЕЙТИНГ НТЛ]])</f>
        <v>1</v>
      </c>
    </row>
    <row r="415" spans="1:124" x14ac:dyDescent="0.25">
      <c r="A415" s="21">
        <v>108</v>
      </c>
      <c r="B415" s="18" t="s">
        <v>329</v>
      </c>
      <c r="C415" s="14" t="s">
        <v>102</v>
      </c>
      <c r="D415" s="18" t="s">
        <v>103</v>
      </c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>
        <v>1</v>
      </c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61">
        <v>3</v>
      </c>
      <c r="DQ415" s="66">
        <v>0</v>
      </c>
      <c r="DR415" s="19">
        <v>1</v>
      </c>
      <c r="DS415" s="19">
        <f>PRODUCT(Таблица1[[#This Row],[РЕЙТИНГ НТЛ]:[РЕГ НТЛ]])</f>
        <v>0</v>
      </c>
      <c r="DT415" s="70">
        <f>SUM(Таблица1[[#This Row],[РЕЙТИНГ DPT]:[РЕЙТИНГ НТЛ]])</f>
        <v>3</v>
      </c>
    </row>
    <row r="416" spans="1:124" x14ac:dyDescent="0.25">
      <c r="A416" s="13">
        <v>98</v>
      </c>
      <c r="B416" s="14" t="s">
        <v>330</v>
      </c>
      <c r="C416" s="14" t="s">
        <v>104</v>
      </c>
      <c r="D416" s="14" t="s">
        <v>105</v>
      </c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20"/>
      <c r="X416" s="20"/>
      <c r="Y416" s="20"/>
      <c r="Z416" s="20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>
        <v>2</v>
      </c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54">
        <v>2</v>
      </c>
      <c r="DQ416" s="66">
        <v>0</v>
      </c>
      <c r="DR416" s="16">
        <v>1</v>
      </c>
      <c r="DS416" s="16">
        <f>PRODUCT(Таблица1[[#This Row],[РЕЙТИНГ НТЛ]:[РЕГ НТЛ]])</f>
        <v>0</v>
      </c>
      <c r="DT416" s="70">
        <f>SUM(Таблица1[[#This Row],[РЕЙТИНГ DPT]:[РЕЙТИНГ НТЛ]])</f>
        <v>2</v>
      </c>
    </row>
    <row r="417" spans="1:124" x14ac:dyDescent="0.25">
      <c r="A417" s="13">
        <v>243</v>
      </c>
      <c r="B417" s="14" t="s">
        <v>331</v>
      </c>
      <c r="C417" s="14" t="s">
        <v>111</v>
      </c>
      <c r="D417" s="14" t="s">
        <v>112</v>
      </c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20"/>
      <c r="X417" s="20"/>
      <c r="Y417" s="20"/>
      <c r="Z417" s="20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>
        <v>3</v>
      </c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57">
        <v>2</v>
      </c>
      <c r="DQ417" s="66">
        <v>0</v>
      </c>
      <c r="DR417" s="16">
        <v>1</v>
      </c>
      <c r="DS417" s="16">
        <f>PRODUCT(Таблица1[[#This Row],[РЕЙТИНГ НТЛ]:[РЕГ НТЛ]])</f>
        <v>0</v>
      </c>
      <c r="DT417" s="70">
        <f>SUM(Таблица1[[#This Row],[РЕЙТИНГ DPT]:[РЕЙТИНГ НТЛ]])</f>
        <v>2</v>
      </c>
    </row>
    <row r="418" spans="1:124" x14ac:dyDescent="0.25">
      <c r="A418" s="13">
        <v>118</v>
      </c>
      <c r="B418" s="14" t="s">
        <v>332</v>
      </c>
      <c r="C418" s="14" t="s">
        <v>104</v>
      </c>
      <c r="D418" s="14" t="s">
        <v>105</v>
      </c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20"/>
      <c r="X418" s="20"/>
      <c r="Y418" s="20"/>
      <c r="Z418" s="20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>
        <v>4</v>
      </c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57">
        <v>1</v>
      </c>
      <c r="DQ418" s="66">
        <v>0</v>
      </c>
      <c r="DR418" s="16">
        <v>1</v>
      </c>
      <c r="DS418" s="16">
        <f>PRODUCT(Таблица1[[#This Row],[РЕЙТИНГ НТЛ]:[РЕГ НТЛ]])</f>
        <v>0</v>
      </c>
      <c r="DT418" s="70">
        <f>SUM(Таблица1[[#This Row],[РЕЙТИНГ DPT]:[РЕЙТИНГ НТЛ]])</f>
        <v>1</v>
      </c>
    </row>
    <row r="419" spans="1:124" x14ac:dyDescent="0.25">
      <c r="A419" s="13">
        <v>90</v>
      </c>
      <c r="B419" s="14" t="s">
        <v>323</v>
      </c>
      <c r="C419" s="14" t="s">
        <v>102</v>
      </c>
      <c r="D419" s="14" t="s">
        <v>103</v>
      </c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>
        <v>1</v>
      </c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  <c r="DA419" s="14"/>
      <c r="DB419" s="14"/>
      <c r="DC419" s="14"/>
      <c r="DD419" s="14"/>
      <c r="DE419" s="14"/>
      <c r="DF419" s="14"/>
      <c r="DG419" s="14"/>
      <c r="DH419" s="14"/>
      <c r="DI419" s="14"/>
      <c r="DJ419" s="14"/>
      <c r="DK419" s="14"/>
      <c r="DL419" s="14"/>
      <c r="DM419" s="14"/>
      <c r="DN419" s="14"/>
      <c r="DO419" s="14"/>
      <c r="DP419" s="54">
        <v>3</v>
      </c>
      <c r="DQ419" s="66">
        <v>0</v>
      </c>
      <c r="DR419" s="31">
        <v>1</v>
      </c>
      <c r="DS419" s="16">
        <f>PRODUCT(Таблица1[[#This Row],[РЕЙТИНГ НТЛ]:[РЕГ НТЛ]])</f>
        <v>0</v>
      </c>
      <c r="DT419" s="70">
        <f>SUM(Таблица1[[#This Row],[РЕЙТИНГ DPT]:[РЕЙТИНГ НТЛ]])</f>
        <v>3</v>
      </c>
    </row>
    <row r="420" spans="1:124" x14ac:dyDescent="0.25">
      <c r="A420" s="13">
        <v>119</v>
      </c>
      <c r="B420" s="14" t="s">
        <v>322</v>
      </c>
      <c r="C420" s="14" t="s">
        <v>102</v>
      </c>
      <c r="D420" s="14" t="s">
        <v>103</v>
      </c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>
        <v>2</v>
      </c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  <c r="DA420" s="14"/>
      <c r="DB420" s="14"/>
      <c r="DC420" s="14"/>
      <c r="DD420" s="14"/>
      <c r="DE420" s="14"/>
      <c r="DF420" s="14"/>
      <c r="DG420" s="14"/>
      <c r="DH420" s="14"/>
      <c r="DI420" s="14"/>
      <c r="DJ420" s="14"/>
      <c r="DK420" s="14"/>
      <c r="DL420" s="14"/>
      <c r="DM420" s="14"/>
      <c r="DN420" s="14"/>
      <c r="DO420" s="14"/>
      <c r="DP420" s="57">
        <v>2</v>
      </c>
      <c r="DQ420" s="66">
        <v>0</v>
      </c>
      <c r="DR420" s="31">
        <v>1</v>
      </c>
      <c r="DS420" s="16">
        <f>PRODUCT(Таблица1[[#This Row],[РЕЙТИНГ НТЛ]:[РЕГ НТЛ]])</f>
        <v>0</v>
      </c>
      <c r="DT420" s="70">
        <f>SUM(Таблица1[[#This Row],[РЕЙТИНГ DPT]:[РЕЙТИНГ НТЛ]])</f>
        <v>2</v>
      </c>
    </row>
    <row r="421" spans="1:124" x14ac:dyDescent="0.25">
      <c r="A421" s="21">
        <v>93</v>
      </c>
      <c r="B421" s="18" t="s">
        <v>327</v>
      </c>
      <c r="C421" s="14" t="s">
        <v>102</v>
      </c>
      <c r="D421" s="18" t="s">
        <v>103</v>
      </c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>
        <v>3</v>
      </c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59">
        <v>2</v>
      </c>
      <c r="DQ421" s="66">
        <v>0</v>
      </c>
      <c r="DR421" s="19">
        <v>1</v>
      </c>
      <c r="DS421" s="19">
        <f>PRODUCT(Таблица1[[#This Row],[РЕЙТИНГ НТЛ]:[РЕГ НТЛ]])</f>
        <v>0</v>
      </c>
      <c r="DT421" s="70">
        <f>SUM(Таблица1[[#This Row],[РЕЙТИНГ DPT]:[РЕЙТИНГ НТЛ]])</f>
        <v>2</v>
      </c>
    </row>
    <row r="422" spans="1:124" x14ac:dyDescent="0.25">
      <c r="A422" s="21">
        <v>101</v>
      </c>
      <c r="B422" s="18" t="s">
        <v>324</v>
      </c>
      <c r="C422" s="14" t="s">
        <v>102</v>
      </c>
      <c r="D422" s="18" t="s">
        <v>103</v>
      </c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>
        <v>4</v>
      </c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59">
        <v>1</v>
      </c>
      <c r="DQ422" s="66">
        <v>0</v>
      </c>
      <c r="DR422" s="19">
        <v>1</v>
      </c>
      <c r="DS422" s="19">
        <f>PRODUCT(Таблица1[[#This Row],[РЕЙТИНГ НТЛ]:[РЕГ НТЛ]])</f>
        <v>0</v>
      </c>
      <c r="DT422" s="70">
        <f>SUM(Таблица1[[#This Row],[РЕЙТИНГ DPT]:[РЕЙТИНГ НТЛ]])</f>
        <v>1</v>
      </c>
    </row>
    <row r="423" spans="1:124" x14ac:dyDescent="0.25">
      <c r="A423" s="13">
        <v>91</v>
      </c>
      <c r="B423" s="14" t="s">
        <v>317</v>
      </c>
      <c r="C423" s="14" t="s">
        <v>102</v>
      </c>
      <c r="D423" s="14" t="s">
        <v>103</v>
      </c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>
        <v>5</v>
      </c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57">
        <v>1</v>
      </c>
      <c r="DQ423" s="66">
        <v>0</v>
      </c>
      <c r="DR423" s="16">
        <v>1</v>
      </c>
      <c r="DS423" s="16">
        <f>PRODUCT(Таблица1[[#This Row],[РЕЙТИНГ НТЛ]:[РЕГ НТЛ]])</f>
        <v>0</v>
      </c>
      <c r="DT423" s="70">
        <f>SUM(Таблица1[[#This Row],[РЕЙТИНГ DPT]:[РЕЙТИНГ НТЛ]])</f>
        <v>1</v>
      </c>
    </row>
    <row r="424" spans="1:124" x14ac:dyDescent="0.25">
      <c r="A424" s="13">
        <v>107</v>
      </c>
      <c r="B424" s="14" t="s">
        <v>328</v>
      </c>
      <c r="C424" s="14" t="s">
        <v>102</v>
      </c>
      <c r="D424" s="14" t="s">
        <v>103</v>
      </c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20"/>
      <c r="AH424" s="20"/>
      <c r="AI424" s="20"/>
      <c r="AJ424" s="20"/>
      <c r="AK424" s="14">
        <v>6</v>
      </c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57">
        <v>1</v>
      </c>
      <c r="DQ424" s="66">
        <v>0</v>
      </c>
      <c r="DR424" s="16">
        <v>1</v>
      </c>
      <c r="DS424" s="16">
        <f>PRODUCT(Таблица1[[#This Row],[РЕЙТИНГ НТЛ]:[РЕГ НТЛ]])</f>
        <v>0</v>
      </c>
      <c r="DT424" s="70">
        <f>SUM(Таблица1[[#This Row],[РЕЙТИНГ DPT]:[РЕЙТИНГ НТЛ]])</f>
        <v>1</v>
      </c>
    </row>
    <row r="425" spans="1:124" x14ac:dyDescent="0.25">
      <c r="A425" s="13">
        <v>119</v>
      </c>
      <c r="B425" s="14" t="s">
        <v>322</v>
      </c>
      <c r="C425" s="14" t="s">
        <v>102</v>
      </c>
      <c r="D425" s="14" t="s">
        <v>103</v>
      </c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>
        <v>1</v>
      </c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54">
        <v>3</v>
      </c>
      <c r="DQ425" s="66">
        <v>0</v>
      </c>
      <c r="DR425" s="31">
        <v>1</v>
      </c>
      <c r="DS425" s="16">
        <f>PRODUCT(Таблица1[[#This Row],[РЕЙТИНГ НТЛ]:[РЕГ НТЛ]])</f>
        <v>0</v>
      </c>
      <c r="DT425" s="70">
        <f>SUM(Таблица1[[#This Row],[РЕЙТИНГ DPT]:[РЕЙТИНГ НТЛ]])</f>
        <v>3</v>
      </c>
    </row>
    <row r="426" spans="1:124" x14ac:dyDescent="0.25">
      <c r="A426" s="13">
        <v>114</v>
      </c>
      <c r="B426" s="14" t="s">
        <v>318</v>
      </c>
      <c r="C426" s="14" t="s">
        <v>102</v>
      </c>
      <c r="D426" s="14" t="s">
        <v>103</v>
      </c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>
        <v>2</v>
      </c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54">
        <v>2</v>
      </c>
      <c r="DQ426" s="66">
        <v>0</v>
      </c>
      <c r="DR426" s="16">
        <v>1</v>
      </c>
      <c r="DS426" s="16">
        <f>PRODUCT(Таблица1[[#This Row],[РЕЙТИНГ НТЛ]:[РЕГ НТЛ]])</f>
        <v>0</v>
      </c>
      <c r="DT426" s="70">
        <f>SUM(Таблица1[[#This Row],[РЕЙТИНГ DPT]:[РЕЙТИНГ НТЛ]])</f>
        <v>2</v>
      </c>
    </row>
    <row r="427" spans="1:124" x14ac:dyDescent="0.25">
      <c r="A427" s="21">
        <v>100</v>
      </c>
      <c r="B427" s="14" t="s">
        <v>319</v>
      </c>
      <c r="C427" s="14" t="s">
        <v>111</v>
      </c>
      <c r="D427" s="18" t="s">
        <v>112</v>
      </c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22"/>
      <c r="AH427" s="22"/>
      <c r="AI427" s="22"/>
      <c r="AJ427" s="22">
        <v>3</v>
      </c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61">
        <v>2</v>
      </c>
      <c r="DQ427" s="66">
        <v>0</v>
      </c>
      <c r="DR427" s="19">
        <v>1</v>
      </c>
      <c r="DS427" s="19">
        <f>PRODUCT(Таблица1[[#This Row],[РЕЙТИНГ НТЛ]:[РЕГ НТЛ]])</f>
        <v>0</v>
      </c>
      <c r="DT427" s="70">
        <f>SUM(Таблица1[[#This Row],[РЕЙТИНГ DPT]:[РЕЙТИНГ НТЛ]])</f>
        <v>2</v>
      </c>
    </row>
    <row r="428" spans="1:124" x14ac:dyDescent="0.25">
      <c r="A428" s="13">
        <v>90</v>
      </c>
      <c r="B428" s="14" t="s">
        <v>323</v>
      </c>
      <c r="C428" s="14" t="s">
        <v>102</v>
      </c>
      <c r="D428" s="14" t="s">
        <v>103</v>
      </c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>
        <v>4</v>
      </c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54">
        <v>1</v>
      </c>
      <c r="DQ428" s="66">
        <v>0</v>
      </c>
      <c r="DR428" s="31">
        <v>1</v>
      </c>
      <c r="DS428" s="16">
        <f>PRODUCT(Таблица1[[#This Row],[РЕЙТИНГ НТЛ]:[РЕГ НТЛ]])</f>
        <v>0</v>
      </c>
      <c r="DT428" s="70">
        <f>SUM(Таблица1[[#This Row],[РЕЙТИНГ DPT]:[РЕЙТИНГ НТЛ]])</f>
        <v>1</v>
      </c>
    </row>
    <row r="429" spans="1:124" x14ac:dyDescent="0.25">
      <c r="A429" s="13">
        <v>101</v>
      </c>
      <c r="B429" s="14" t="s">
        <v>324</v>
      </c>
      <c r="C429" s="14" t="s">
        <v>102</v>
      </c>
      <c r="D429" s="14" t="s">
        <v>103</v>
      </c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>
        <v>5</v>
      </c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57">
        <v>1</v>
      </c>
      <c r="DQ429" s="66">
        <v>0</v>
      </c>
      <c r="DR429" s="16">
        <v>1</v>
      </c>
      <c r="DS429" s="16">
        <f>PRODUCT(Таблица1[[#This Row],[РЕЙТИНГ НТЛ]:[РЕГ НТЛ]])</f>
        <v>0</v>
      </c>
      <c r="DT429" s="70">
        <f>SUM(Таблица1[[#This Row],[РЕЙТИНГ DPT]:[РЕЙТИНГ НТЛ]])</f>
        <v>1</v>
      </c>
    </row>
    <row r="430" spans="1:124" x14ac:dyDescent="0.25">
      <c r="A430" s="13">
        <v>89</v>
      </c>
      <c r="B430" s="14" t="s">
        <v>325</v>
      </c>
      <c r="C430" s="14" t="s">
        <v>102</v>
      </c>
      <c r="D430" s="14" t="s">
        <v>103</v>
      </c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>
        <v>6</v>
      </c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57">
        <v>1</v>
      </c>
      <c r="DQ430" s="66">
        <v>0</v>
      </c>
      <c r="DR430" s="16">
        <v>1</v>
      </c>
      <c r="DS430" s="16">
        <f>PRODUCT(Таблица1[[#This Row],[РЕЙТИНГ НТЛ]:[РЕГ НТЛ]])</f>
        <v>0</v>
      </c>
      <c r="DT430" s="70">
        <f>SUM(Таблица1[[#This Row],[РЕЙТИНГ DPT]:[РЕЙТИНГ НТЛ]])</f>
        <v>1</v>
      </c>
    </row>
    <row r="431" spans="1:124" x14ac:dyDescent="0.25">
      <c r="A431" s="13">
        <v>115</v>
      </c>
      <c r="B431" s="14" t="s">
        <v>320</v>
      </c>
      <c r="C431" s="14" t="s">
        <v>106</v>
      </c>
      <c r="D431" s="14" t="s">
        <v>110</v>
      </c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>
        <v>7</v>
      </c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55">
        <v>0</v>
      </c>
      <c r="DQ431" s="66">
        <v>0</v>
      </c>
      <c r="DR431" s="16">
        <v>1</v>
      </c>
      <c r="DS431" s="43">
        <f>PRODUCT(Таблица1[[#This Row],[РЕЙТИНГ НТЛ]:[РЕГ НТЛ]])</f>
        <v>0</v>
      </c>
      <c r="DT431" s="74">
        <f>SUM(Таблица1[[#This Row],[РЕЙТИНГ DPT]:[РЕЙТИНГ НТЛ]])</f>
        <v>0</v>
      </c>
    </row>
    <row r="432" spans="1:124" x14ac:dyDescent="0.25">
      <c r="A432" s="13">
        <v>125</v>
      </c>
      <c r="B432" s="14" t="s">
        <v>326</v>
      </c>
      <c r="C432" s="14" t="s">
        <v>106</v>
      </c>
      <c r="D432" s="14" t="s">
        <v>186</v>
      </c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>
        <v>8</v>
      </c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55">
        <v>0</v>
      </c>
      <c r="DQ432" s="66">
        <v>0</v>
      </c>
      <c r="DR432" s="16">
        <v>1</v>
      </c>
      <c r="DS432" s="43">
        <f>PRODUCT(Таблица1[[#This Row],[РЕЙТИНГ НТЛ]:[РЕГ НТЛ]])</f>
        <v>0</v>
      </c>
      <c r="DT432" s="74">
        <f>SUM(Таблица1[[#This Row],[РЕЙТИНГ DPT]:[РЕЙТИНГ НТЛ]])</f>
        <v>0</v>
      </c>
    </row>
    <row r="433" spans="1:124" x14ac:dyDescent="0.25">
      <c r="A433" s="21">
        <v>91</v>
      </c>
      <c r="B433" s="18" t="s">
        <v>317</v>
      </c>
      <c r="C433" s="18" t="s">
        <v>102</v>
      </c>
      <c r="D433" s="18" t="s">
        <v>103</v>
      </c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>
        <v>1</v>
      </c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61">
        <v>3</v>
      </c>
      <c r="DQ433" s="66">
        <v>0</v>
      </c>
      <c r="DR433" s="19">
        <v>1</v>
      </c>
      <c r="DS433" s="19">
        <f>PRODUCT(Таблица1[[#This Row],[РЕЙТИНГ НТЛ]:[РЕГ НТЛ]])</f>
        <v>0</v>
      </c>
      <c r="DT433" s="70">
        <f>SUM(Таблица1[[#This Row],[РЕЙТИНГ DPT]:[РЕЙТИНГ НТЛ]])</f>
        <v>3</v>
      </c>
    </row>
    <row r="434" spans="1:124" x14ac:dyDescent="0.25">
      <c r="A434" s="13">
        <v>114</v>
      </c>
      <c r="B434" s="14" t="s">
        <v>318</v>
      </c>
      <c r="C434" s="18" t="s">
        <v>102</v>
      </c>
      <c r="D434" s="14" t="s">
        <v>103</v>
      </c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>
        <v>2</v>
      </c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54">
        <v>2</v>
      </c>
      <c r="DQ434" s="66">
        <v>0</v>
      </c>
      <c r="DR434" s="19">
        <v>1</v>
      </c>
      <c r="DS434" s="16">
        <f>PRODUCT(Таблица1[[#This Row],[РЕЙТИНГ НТЛ]:[РЕГ НТЛ]])</f>
        <v>0</v>
      </c>
      <c r="DT434" s="70">
        <f>SUM(Таблица1[[#This Row],[РЕЙТИНГ DPT]:[РЕЙТИНГ НТЛ]])</f>
        <v>2</v>
      </c>
    </row>
    <row r="435" spans="1:124" x14ac:dyDescent="0.25">
      <c r="A435" s="13">
        <v>100</v>
      </c>
      <c r="B435" s="14" t="s">
        <v>319</v>
      </c>
      <c r="C435" s="18" t="s">
        <v>111</v>
      </c>
      <c r="D435" s="14" t="s">
        <v>112</v>
      </c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>
        <v>3</v>
      </c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54">
        <v>2</v>
      </c>
      <c r="DQ435" s="66">
        <v>0</v>
      </c>
      <c r="DR435" s="19">
        <v>1</v>
      </c>
      <c r="DS435" s="16">
        <f>PRODUCT(Таблица1[[#This Row],[РЕЙТИНГ НТЛ]:[РЕГ НТЛ]])</f>
        <v>0</v>
      </c>
      <c r="DT435" s="70">
        <f>SUM(Таблица1[[#This Row],[РЕЙТИНГ DPT]:[РЕЙТИНГ НТЛ]])</f>
        <v>2</v>
      </c>
    </row>
    <row r="436" spans="1:124" x14ac:dyDescent="0.25">
      <c r="A436" s="13">
        <v>115</v>
      </c>
      <c r="B436" s="14" t="s">
        <v>320</v>
      </c>
      <c r="C436" s="18" t="s">
        <v>106</v>
      </c>
      <c r="D436" s="14" t="s">
        <v>110</v>
      </c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>
        <v>4</v>
      </c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54">
        <v>1</v>
      </c>
      <c r="DQ436" s="66">
        <v>0</v>
      </c>
      <c r="DR436" s="19">
        <v>1</v>
      </c>
      <c r="DS436" s="16">
        <f>PRODUCT(Таблица1[[#This Row],[РЕЙТИНГ НТЛ]:[РЕГ НТЛ]])</f>
        <v>0</v>
      </c>
      <c r="DT436" s="70">
        <f>SUM(Таблица1[[#This Row],[РЕЙТИНГ DPT]:[РЕЙТИНГ НТЛ]])</f>
        <v>1</v>
      </c>
    </row>
    <row r="437" spans="1:124" x14ac:dyDescent="0.25">
      <c r="A437" s="13">
        <v>96</v>
      </c>
      <c r="B437" s="14" t="s">
        <v>321</v>
      </c>
      <c r="C437" s="18" t="s">
        <v>190</v>
      </c>
      <c r="D437" s="14" t="s">
        <v>185</v>
      </c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>
        <v>5</v>
      </c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54">
        <v>1</v>
      </c>
      <c r="DQ437" s="66">
        <v>0</v>
      </c>
      <c r="DR437" s="19">
        <v>0</v>
      </c>
      <c r="DS437" s="16">
        <f>PRODUCT(Таблица1[[#This Row],[РЕЙТИНГ НТЛ]:[РЕГ НТЛ]])</f>
        <v>0</v>
      </c>
      <c r="DT437" s="70">
        <f>SUM(Таблица1[[#This Row],[РЕЙТИНГ DPT]:[РЕЙТИНГ НТЛ]])</f>
        <v>1</v>
      </c>
    </row>
    <row r="438" spans="1:124" x14ac:dyDescent="0.25">
      <c r="A438" s="21">
        <v>46</v>
      </c>
      <c r="B438" s="14" t="s">
        <v>251</v>
      </c>
      <c r="C438" s="18" t="s">
        <v>102</v>
      </c>
      <c r="D438" s="18" t="s">
        <v>103</v>
      </c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>
        <v>1</v>
      </c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55">
        <v>0</v>
      </c>
      <c r="DQ438" s="52">
        <v>3</v>
      </c>
      <c r="DR438" s="19">
        <v>1</v>
      </c>
      <c r="DS438" s="44">
        <f>PRODUCT(Таблица1[[#This Row],[РЕЙТИНГ НТЛ]:[РЕГ НТЛ]])</f>
        <v>3</v>
      </c>
      <c r="DT438" s="74">
        <f>SUM(Таблица1[[#This Row],[РЕЙТИНГ DPT]:[РЕЙТИНГ НТЛ]])</f>
        <v>3</v>
      </c>
    </row>
    <row r="439" spans="1:124" x14ac:dyDescent="0.25">
      <c r="A439" s="13">
        <v>44</v>
      </c>
      <c r="B439" s="14" t="s">
        <v>315</v>
      </c>
      <c r="C439" s="18" t="s">
        <v>104</v>
      </c>
      <c r="D439" s="14" t="s">
        <v>105</v>
      </c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>
        <v>2</v>
      </c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55">
        <v>0</v>
      </c>
      <c r="DQ439" s="46">
        <v>2</v>
      </c>
      <c r="DR439" s="19">
        <v>1</v>
      </c>
      <c r="DS439" s="43">
        <f>PRODUCT(Таблица1[[#This Row],[РЕЙТИНГ НТЛ]:[РЕГ НТЛ]])</f>
        <v>2</v>
      </c>
      <c r="DT439" s="74">
        <f>SUM(Таблица1[[#This Row],[РЕЙТИНГ DPT]:[РЕЙТИНГ НТЛ]])</f>
        <v>2</v>
      </c>
    </row>
    <row r="440" spans="1:124" x14ac:dyDescent="0.25">
      <c r="A440" s="13">
        <v>65</v>
      </c>
      <c r="B440" s="14" t="s">
        <v>228</v>
      </c>
      <c r="C440" s="18" t="s">
        <v>102</v>
      </c>
      <c r="D440" s="14" t="s">
        <v>103</v>
      </c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>
        <v>3</v>
      </c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55">
        <v>0</v>
      </c>
      <c r="DQ440" s="46">
        <v>2</v>
      </c>
      <c r="DR440" s="19">
        <v>1</v>
      </c>
      <c r="DS440" s="43">
        <f>PRODUCT(Таблица1[[#This Row],[РЕЙТИНГ НТЛ]:[РЕГ НТЛ]])</f>
        <v>2</v>
      </c>
      <c r="DT440" s="74">
        <f>SUM(Таблица1[[#This Row],[РЕЙТИНГ DPT]:[РЕЙТИНГ НТЛ]])</f>
        <v>2</v>
      </c>
    </row>
    <row r="441" spans="1:124" x14ac:dyDescent="0.25">
      <c r="A441" s="13">
        <v>8</v>
      </c>
      <c r="B441" s="14" t="s">
        <v>241</v>
      </c>
      <c r="C441" s="18" t="s">
        <v>106</v>
      </c>
      <c r="D441" s="14" t="s">
        <v>108</v>
      </c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>
        <v>4</v>
      </c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55">
        <v>0</v>
      </c>
      <c r="DQ441" s="46">
        <v>1</v>
      </c>
      <c r="DR441" s="19">
        <v>0</v>
      </c>
      <c r="DS441" s="43">
        <f>PRODUCT(Таблица1[[#This Row],[РЕЙТИНГ НТЛ]:[РЕГ НТЛ]])</f>
        <v>0</v>
      </c>
      <c r="DT441" s="74">
        <f>SUM(Таблица1[[#This Row],[РЕЙТИНГ DPT]:[РЕЙТИНГ НТЛ]])</f>
        <v>1</v>
      </c>
    </row>
    <row r="442" spans="1:124" x14ac:dyDescent="0.25">
      <c r="A442" s="21">
        <v>61</v>
      </c>
      <c r="B442" s="14" t="s">
        <v>243</v>
      </c>
      <c r="C442" s="18" t="s">
        <v>104</v>
      </c>
      <c r="D442" s="18" t="s">
        <v>105</v>
      </c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>
        <v>5</v>
      </c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55">
        <v>0</v>
      </c>
      <c r="DQ442" s="52">
        <v>1</v>
      </c>
      <c r="DR442" s="19">
        <v>1</v>
      </c>
      <c r="DS442" s="44">
        <f>PRODUCT(Таблица1[[#This Row],[РЕЙТИНГ НТЛ]:[РЕГ НТЛ]])</f>
        <v>1</v>
      </c>
      <c r="DT442" s="74">
        <f>SUM(Таблица1[[#This Row],[РЕЙТИНГ DPT]:[РЕЙТИНГ НТЛ]])</f>
        <v>1</v>
      </c>
    </row>
    <row r="443" spans="1:124" x14ac:dyDescent="0.25">
      <c r="A443" s="13">
        <v>2</v>
      </c>
      <c r="B443" s="14" t="s">
        <v>242</v>
      </c>
      <c r="C443" s="18" t="s">
        <v>104</v>
      </c>
      <c r="D443" s="14" t="s">
        <v>105</v>
      </c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20"/>
      <c r="X443" s="20"/>
      <c r="Y443" s="20"/>
      <c r="Z443" s="20"/>
      <c r="AA443" s="14"/>
      <c r="AB443" s="23"/>
      <c r="AC443" s="24"/>
      <c r="AD443" s="24"/>
      <c r="AE443" s="24"/>
      <c r="AF443" s="14"/>
      <c r="AG443" s="14"/>
      <c r="AH443" s="14">
        <v>6</v>
      </c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55">
        <v>0</v>
      </c>
      <c r="DQ443" s="46">
        <v>1</v>
      </c>
      <c r="DR443" s="19">
        <v>1</v>
      </c>
      <c r="DS443" s="43">
        <f>PRODUCT(Таблица1[[#This Row],[РЕЙТИНГ НТЛ]:[РЕГ НТЛ]])</f>
        <v>1</v>
      </c>
      <c r="DT443" s="74">
        <f>SUM(Таблица1[[#This Row],[РЕЙТИНГ DPT]:[РЕЙТИНГ НТЛ]])</f>
        <v>1</v>
      </c>
    </row>
    <row r="444" spans="1:124" x14ac:dyDescent="0.25">
      <c r="A444" s="13">
        <v>47</v>
      </c>
      <c r="B444" s="14" t="s">
        <v>253</v>
      </c>
      <c r="C444" s="18" t="s">
        <v>104</v>
      </c>
      <c r="D444" s="14" t="s">
        <v>105</v>
      </c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>
        <v>7</v>
      </c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55">
        <v>0</v>
      </c>
      <c r="DQ444" s="66">
        <v>0</v>
      </c>
      <c r="DR444" s="19">
        <v>1</v>
      </c>
      <c r="DS444" s="43">
        <f>PRODUCT(Таблица1[[#This Row],[РЕЙТИНГ НТЛ]:[РЕГ НТЛ]])</f>
        <v>0</v>
      </c>
      <c r="DT444" s="74">
        <f>SUM(Таблица1[[#This Row],[РЕЙТИНГ DPT]:[РЕЙТИНГ НТЛ]])</f>
        <v>0</v>
      </c>
    </row>
    <row r="445" spans="1:124" x14ac:dyDescent="0.25">
      <c r="A445" s="13">
        <v>31</v>
      </c>
      <c r="B445" s="14" t="s">
        <v>252</v>
      </c>
      <c r="C445" s="18" t="s">
        <v>104</v>
      </c>
      <c r="D445" s="14" t="s">
        <v>105</v>
      </c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>
        <v>10</v>
      </c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55">
        <v>0</v>
      </c>
      <c r="DQ445" s="66">
        <v>0</v>
      </c>
      <c r="DR445" s="19">
        <v>1</v>
      </c>
      <c r="DS445" s="43">
        <f>PRODUCT(Таблица1[[#This Row],[РЕЙТИНГ НТЛ]:[РЕГ НТЛ]])</f>
        <v>0</v>
      </c>
      <c r="DT445" s="74">
        <f>SUM(Таблица1[[#This Row],[РЕЙТИНГ DPT]:[РЕЙТИНГ НТЛ]])</f>
        <v>0</v>
      </c>
    </row>
    <row r="446" spans="1:124" x14ac:dyDescent="0.25">
      <c r="A446" s="21">
        <v>35</v>
      </c>
      <c r="B446" s="18" t="s">
        <v>245</v>
      </c>
      <c r="C446" s="18" t="s">
        <v>102</v>
      </c>
      <c r="D446" s="18" t="s">
        <v>103</v>
      </c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 t="s">
        <v>173</v>
      </c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55">
        <v>0</v>
      </c>
      <c r="DQ446" s="66">
        <v>0</v>
      </c>
      <c r="DR446" s="35">
        <v>1</v>
      </c>
      <c r="DS446" s="44">
        <f>PRODUCT(Таблица1[[#This Row],[РЕЙТИНГ НТЛ]:[РЕГ НТЛ]])</f>
        <v>0</v>
      </c>
      <c r="DT446" s="74">
        <f>SUM(Таблица1[[#This Row],[РЕЙТИНГ DPT]:[РЕЙТИНГ НТЛ]])</f>
        <v>0</v>
      </c>
    </row>
    <row r="447" spans="1:124" x14ac:dyDescent="0.25">
      <c r="A447" s="13">
        <v>7</v>
      </c>
      <c r="B447" s="18" t="s">
        <v>235</v>
      </c>
      <c r="C447" s="18" t="s">
        <v>106</v>
      </c>
      <c r="D447" s="14" t="s">
        <v>114</v>
      </c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 t="s">
        <v>173</v>
      </c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/>
      <c r="DL447" s="14"/>
      <c r="DM447" s="14"/>
      <c r="DN447" s="14"/>
      <c r="DO447" s="14"/>
      <c r="DP447" s="55">
        <v>0</v>
      </c>
      <c r="DQ447" s="66">
        <v>0</v>
      </c>
      <c r="DR447" s="19">
        <v>1</v>
      </c>
      <c r="DS447" s="43">
        <f>PRODUCT(Таблица1[[#This Row],[РЕЙТИНГ НТЛ]:[РЕГ НТЛ]])</f>
        <v>0</v>
      </c>
      <c r="DT447" s="74">
        <f>SUM(Таблица1[[#This Row],[РЕЙТИНГ DPT]:[РЕЙТИНГ НТЛ]])</f>
        <v>0</v>
      </c>
    </row>
    <row r="448" spans="1:124" x14ac:dyDescent="0.25">
      <c r="A448" s="13">
        <v>39</v>
      </c>
      <c r="B448" s="18" t="s">
        <v>255</v>
      </c>
      <c r="C448" s="18" t="s">
        <v>156</v>
      </c>
      <c r="D448" s="14" t="s">
        <v>151</v>
      </c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 t="s">
        <v>173</v>
      </c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/>
      <c r="DL448" s="14"/>
      <c r="DM448" s="14"/>
      <c r="DN448" s="14"/>
      <c r="DO448" s="14"/>
      <c r="DP448" s="55">
        <v>0</v>
      </c>
      <c r="DQ448" s="66">
        <v>0</v>
      </c>
      <c r="DR448" s="19">
        <v>0</v>
      </c>
      <c r="DS448" s="43">
        <f>PRODUCT(Таблица1[[#This Row],[РЕЙТИНГ НТЛ]:[РЕГ НТЛ]])</f>
        <v>0</v>
      </c>
      <c r="DT448" s="74">
        <f>SUM(Таблица1[[#This Row],[РЕЙТИНГ DPT]:[РЕЙТИНГ НТЛ]])</f>
        <v>0</v>
      </c>
    </row>
    <row r="449" spans="1:124" x14ac:dyDescent="0.25">
      <c r="A449" s="13">
        <v>33</v>
      </c>
      <c r="B449" s="14" t="s">
        <v>278</v>
      </c>
      <c r="C449" s="18" t="s">
        <v>102</v>
      </c>
      <c r="D449" s="14" t="s">
        <v>103</v>
      </c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 t="s">
        <v>184</v>
      </c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/>
      <c r="DB449" s="14"/>
      <c r="DC449" s="14"/>
      <c r="DD449" s="14"/>
      <c r="DE449" s="14"/>
      <c r="DF449" s="14"/>
      <c r="DG449" s="14"/>
      <c r="DH449" s="14"/>
      <c r="DI449" s="14"/>
      <c r="DJ449" s="14"/>
      <c r="DK449" s="14"/>
      <c r="DL449" s="14"/>
      <c r="DM449" s="14"/>
      <c r="DN449" s="14"/>
      <c r="DO449" s="14"/>
      <c r="DP449" s="55">
        <v>0</v>
      </c>
      <c r="DQ449" s="66">
        <v>0</v>
      </c>
      <c r="DR449" s="19">
        <v>1</v>
      </c>
      <c r="DS449" s="43">
        <f>PRODUCT(Таблица1[[#This Row],[РЕЙТИНГ НТЛ]:[РЕГ НТЛ]])</f>
        <v>0</v>
      </c>
      <c r="DT449" s="74">
        <f>SUM(Таблица1[[#This Row],[РЕЙТИНГ DPT]:[РЕЙТИНГ НТЛ]])</f>
        <v>0</v>
      </c>
    </row>
    <row r="450" spans="1:124" x14ac:dyDescent="0.25">
      <c r="A450" s="13">
        <v>5</v>
      </c>
      <c r="B450" s="14" t="s">
        <v>260</v>
      </c>
      <c r="C450" s="18" t="s">
        <v>102</v>
      </c>
      <c r="D450" s="14" t="s">
        <v>103</v>
      </c>
      <c r="E450" s="25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 t="s">
        <v>184</v>
      </c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55">
        <v>0</v>
      </c>
      <c r="DQ450" s="66">
        <v>0</v>
      </c>
      <c r="DR450" s="19">
        <v>1</v>
      </c>
      <c r="DS450" s="43">
        <f>PRODUCT(Таблица1[[#This Row],[РЕЙТИНГ НТЛ]:[РЕГ НТЛ]])</f>
        <v>0</v>
      </c>
      <c r="DT450" s="74">
        <f>SUM(Таблица1[[#This Row],[РЕЙТИНГ DPT]:[РЕЙТИНГ НТЛ]])</f>
        <v>0</v>
      </c>
    </row>
    <row r="451" spans="1:124" x14ac:dyDescent="0.25">
      <c r="A451" s="21">
        <v>74</v>
      </c>
      <c r="B451" s="18" t="s">
        <v>256</v>
      </c>
      <c r="C451" s="18" t="s">
        <v>104</v>
      </c>
      <c r="D451" s="18" t="s">
        <v>105</v>
      </c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 t="s">
        <v>184</v>
      </c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55">
        <v>0</v>
      </c>
      <c r="DQ451" s="66">
        <v>0</v>
      </c>
      <c r="DR451" s="19">
        <v>1</v>
      </c>
      <c r="DS451" s="44">
        <f>PRODUCT(Таблица1[[#This Row],[РЕЙТИНГ НТЛ]:[РЕГ НТЛ]])</f>
        <v>0</v>
      </c>
      <c r="DT451" s="74">
        <f>SUM(Таблица1[[#This Row],[РЕЙТИНГ DPT]:[РЕЙТИНГ НТЛ]])</f>
        <v>0</v>
      </c>
    </row>
    <row r="452" spans="1:124" x14ac:dyDescent="0.25">
      <c r="A452" s="13">
        <v>45</v>
      </c>
      <c r="B452" s="14" t="s">
        <v>240</v>
      </c>
      <c r="C452" s="18" t="s">
        <v>104</v>
      </c>
      <c r="D452" s="14" t="s">
        <v>105</v>
      </c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20"/>
      <c r="AH452" s="20" t="s">
        <v>152</v>
      </c>
      <c r="AI452" s="20"/>
      <c r="AJ452" s="20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  <c r="DA452" s="14"/>
      <c r="DB452" s="14"/>
      <c r="DC452" s="14"/>
      <c r="DD452" s="14"/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55">
        <v>0</v>
      </c>
      <c r="DQ452" s="66">
        <v>0</v>
      </c>
      <c r="DR452" s="19">
        <v>1</v>
      </c>
      <c r="DS452" s="43">
        <f>PRODUCT(Таблица1[[#This Row],[РЕЙТИНГ НТЛ]:[РЕГ НТЛ]])</f>
        <v>0</v>
      </c>
      <c r="DT452" s="74">
        <f>SUM(Таблица1[[#This Row],[РЕЙТИНГ DPT]:[РЕЙТИНГ НТЛ]])</f>
        <v>0</v>
      </c>
    </row>
    <row r="453" spans="1:124" x14ac:dyDescent="0.25">
      <c r="A453" s="21">
        <v>3</v>
      </c>
      <c r="B453" s="18" t="s">
        <v>244</v>
      </c>
      <c r="C453" s="18" t="s">
        <v>153</v>
      </c>
      <c r="D453" s="18" t="s">
        <v>145</v>
      </c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 t="s">
        <v>152</v>
      </c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55">
        <v>0</v>
      </c>
      <c r="DQ453" s="66">
        <v>0</v>
      </c>
      <c r="DR453" s="19">
        <v>0</v>
      </c>
      <c r="DS453" s="44">
        <f>PRODUCT(Таблица1[[#This Row],[РЕЙТИНГ НТЛ]:[РЕГ НТЛ]])</f>
        <v>0</v>
      </c>
      <c r="DT453" s="74">
        <f>SUM(Таблица1[[#This Row],[РЕЙТИНГ DPT]:[РЕЙТИНГ НТЛ]])</f>
        <v>0</v>
      </c>
    </row>
    <row r="454" spans="1:124" x14ac:dyDescent="0.25">
      <c r="A454" s="13">
        <v>45</v>
      </c>
      <c r="B454" s="14" t="s">
        <v>430</v>
      </c>
      <c r="C454" s="18" t="s">
        <v>104</v>
      </c>
      <c r="D454" s="14" t="s">
        <v>105</v>
      </c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>
        <v>1</v>
      </c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55">
        <v>0</v>
      </c>
      <c r="DQ454" s="49">
        <v>6</v>
      </c>
      <c r="DR454" s="19">
        <v>1</v>
      </c>
      <c r="DS454" s="43">
        <f>PRODUCT(Таблица1[[#This Row],[РЕЙТИНГ НТЛ]:[РЕГ НТЛ]])</f>
        <v>6</v>
      </c>
      <c r="DT454" s="74">
        <f>SUM(Таблица1[[#This Row],[РЕЙТИНГ DPT]:[РЕЙТИНГ НТЛ]])</f>
        <v>6</v>
      </c>
    </row>
    <row r="455" spans="1:124" x14ac:dyDescent="0.25">
      <c r="A455" s="13">
        <v>47</v>
      </c>
      <c r="B455" s="14" t="s">
        <v>222</v>
      </c>
      <c r="C455" s="18" t="s">
        <v>104</v>
      </c>
      <c r="D455" s="14" t="s">
        <v>105</v>
      </c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>
        <v>2</v>
      </c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55">
        <v>0</v>
      </c>
      <c r="DQ455" s="46">
        <v>4</v>
      </c>
      <c r="DR455" s="19">
        <v>1</v>
      </c>
      <c r="DS455" s="43">
        <f>PRODUCT(Таблица1[[#This Row],[РЕЙТИНГ НТЛ]:[РЕГ НТЛ]])</f>
        <v>4</v>
      </c>
      <c r="DT455" s="74">
        <f>SUM(Таблица1[[#This Row],[РЕЙТИНГ DPT]:[РЕЙТИНГ НТЛ]])</f>
        <v>4</v>
      </c>
    </row>
    <row r="456" spans="1:124" x14ac:dyDescent="0.25">
      <c r="A456" s="13">
        <v>66</v>
      </c>
      <c r="B456" s="14" t="s">
        <v>223</v>
      </c>
      <c r="C456" s="18" t="s">
        <v>102</v>
      </c>
      <c r="D456" s="14" t="s">
        <v>103</v>
      </c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>
        <v>3</v>
      </c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55">
        <v>0</v>
      </c>
      <c r="DQ456" s="46">
        <v>4</v>
      </c>
      <c r="DR456" s="35">
        <v>1</v>
      </c>
      <c r="DS456" s="43">
        <f>PRODUCT(Таблица1[[#This Row],[РЕЙТИНГ НТЛ]:[РЕГ НТЛ]])</f>
        <v>4</v>
      </c>
      <c r="DT456" s="74">
        <f>SUM(Таблица1[[#This Row],[РЕЙТИНГ DPT]:[РЕЙТИНГ НТЛ]])</f>
        <v>4</v>
      </c>
    </row>
    <row r="457" spans="1:124" x14ac:dyDescent="0.25">
      <c r="A457" s="13">
        <v>234</v>
      </c>
      <c r="B457" s="14" t="s">
        <v>226</v>
      </c>
      <c r="C457" s="18" t="s">
        <v>106</v>
      </c>
      <c r="D457" s="14" t="s">
        <v>119</v>
      </c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>
        <v>4</v>
      </c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55">
        <v>0</v>
      </c>
      <c r="DQ457" s="46">
        <v>2</v>
      </c>
      <c r="DR457" s="19">
        <v>1</v>
      </c>
      <c r="DS457" s="43">
        <f>PRODUCT(Таблица1[[#This Row],[РЕЙТИНГ НТЛ]:[РЕГ НТЛ]])</f>
        <v>2</v>
      </c>
      <c r="DT457" s="74">
        <f>SUM(Таблица1[[#This Row],[РЕЙТИНГ DPT]:[РЕЙТИНГ НТЛ]])</f>
        <v>2</v>
      </c>
    </row>
    <row r="458" spans="1:124" x14ac:dyDescent="0.25">
      <c r="A458" s="13">
        <v>41</v>
      </c>
      <c r="B458" s="14" t="s">
        <v>433</v>
      </c>
      <c r="C458" s="18" t="s">
        <v>116</v>
      </c>
      <c r="D458" s="14" t="s">
        <v>117</v>
      </c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>
        <v>5</v>
      </c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55">
        <v>0</v>
      </c>
      <c r="DQ458" s="49">
        <v>2</v>
      </c>
      <c r="DR458" s="19">
        <v>0</v>
      </c>
      <c r="DS458" s="43">
        <f>PRODUCT(Таблица1[[#This Row],[РЕЙТИНГ НТЛ]:[РЕГ НТЛ]])</f>
        <v>0</v>
      </c>
      <c r="DT458" s="74">
        <f>SUM(Таблица1[[#This Row],[РЕЙТИНГ DPT]:[РЕЙТИНГ НТЛ]])</f>
        <v>2</v>
      </c>
    </row>
    <row r="459" spans="1:124" x14ac:dyDescent="0.25">
      <c r="A459" s="21">
        <v>71</v>
      </c>
      <c r="B459" s="14" t="s">
        <v>224</v>
      </c>
      <c r="C459" s="18" t="s">
        <v>106</v>
      </c>
      <c r="D459" s="18" t="s">
        <v>120</v>
      </c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>
        <v>6</v>
      </c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55">
        <v>0</v>
      </c>
      <c r="DQ459" s="52">
        <v>2</v>
      </c>
      <c r="DR459" s="19">
        <v>1</v>
      </c>
      <c r="DS459" s="44">
        <f>PRODUCT(Таблица1[[#This Row],[РЕЙТИНГ НТЛ]:[РЕГ НТЛ]])</f>
        <v>2</v>
      </c>
      <c r="DT459" s="74">
        <f>SUM(Таблица1[[#This Row],[РЕЙТИНГ DPT]:[РЕЙТИНГ НТЛ]])</f>
        <v>2</v>
      </c>
    </row>
    <row r="460" spans="1:124" x14ac:dyDescent="0.25">
      <c r="A460" s="13">
        <v>241</v>
      </c>
      <c r="B460" s="14" t="s">
        <v>225</v>
      </c>
      <c r="C460" s="18" t="s">
        <v>156</v>
      </c>
      <c r="D460" s="14" t="s">
        <v>141</v>
      </c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>
        <v>7</v>
      </c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55">
        <v>0</v>
      </c>
      <c r="DQ460" s="66">
        <v>0</v>
      </c>
      <c r="DR460" s="19">
        <v>0</v>
      </c>
      <c r="DS460" s="43">
        <f>PRODUCT(Таблица1[[#This Row],[РЕЙТИНГ НТЛ]:[РЕГ НТЛ]])</f>
        <v>0</v>
      </c>
      <c r="DT460" s="74">
        <f>SUM(Таблица1[[#This Row],[РЕЙТИНГ DPT]:[РЕЙТИНГ НТЛ]])</f>
        <v>0</v>
      </c>
    </row>
    <row r="461" spans="1:124" x14ac:dyDescent="0.25">
      <c r="A461" s="13">
        <v>58</v>
      </c>
      <c r="B461" s="14" t="s">
        <v>435</v>
      </c>
      <c r="C461" s="18" t="s">
        <v>156</v>
      </c>
      <c r="D461" s="14" t="s">
        <v>141</v>
      </c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>
        <v>8</v>
      </c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55">
        <v>0</v>
      </c>
      <c r="DQ461" s="66">
        <v>0</v>
      </c>
      <c r="DR461" s="19">
        <v>0</v>
      </c>
      <c r="DS461" s="43">
        <f>PRODUCT(Таблица1[[#This Row],[РЕЙТИНГ НТЛ]:[РЕГ НТЛ]])</f>
        <v>0</v>
      </c>
      <c r="DT461" s="74">
        <f>SUM(Таблица1[[#This Row],[РЕЙТИНГ DPT]:[РЕЙТИНГ НТЛ]])</f>
        <v>0</v>
      </c>
    </row>
    <row r="462" spans="1:124" x14ac:dyDescent="0.25">
      <c r="A462" s="13">
        <v>28</v>
      </c>
      <c r="B462" s="14" t="s">
        <v>227</v>
      </c>
      <c r="C462" s="18" t="s">
        <v>106</v>
      </c>
      <c r="D462" s="14" t="s">
        <v>114</v>
      </c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>
        <v>9</v>
      </c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55">
        <v>0</v>
      </c>
      <c r="DQ462" s="66">
        <v>0</v>
      </c>
      <c r="DR462" s="19">
        <v>1</v>
      </c>
      <c r="DS462" s="43">
        <f>PRODUCT(Таблица1[[#This Row],[РЕЙТИНГ НТЛ]:[РЕГ НТЛ]])</f>
        <v>0</v>
      </c>
      <c r="DT462" s="74">
        <f>SUM(Таблица1[[#This Row],[РЕЙТИНГ DPT]:[РЕЙТИНГ НТЛ]])</f>
        <v>0</v>
      </c>
    </row>
    <row r="463" spans="1:124" x14ac:dyDescent="0.25">
      <c r="A463" s="21">
        <v>234</v>
      </c>
      <c r="B463" s="18" t="s">
        <v>232</v>
      </c>
      <c r="C463" s="18" t="s">
        <v>106</v>
      </c>
      <c r="D463" s="18" t="s">
        <v>119</v>
      </c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>
        <v>1</v>
      </c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55">
        <v>0</v>
      </c>
      <c r="DQ463" s="52">
        <v>3</v>
      </c>
      <c r="DR463" s="19">
        <v>1</v>
      </c>
      <c r="DS463" s="44">
        <f>PRODUCT(Таблица1[[#This Row],[РЕЙТИНГ НТЛ]:[РЕГ НТЛ]])</f>
        <v>3</v>
      </c>
      <c r="DT463" s="74">
        <f>SUM(Таблица1[[#This Row],[РЕЙТИНГ DPT]:[РЕЙТИНГ НТЛ]])</f>
        <v>3</v>
      </c>
    </row>
    <row r="464" spans="1:124" x14ac:dyDescent="0.25">
      <c r="A464" s="13">
        <v>71</v>
      </c>
      <c r="B464" s="14" t="s">
        <v>231</v>
      </c>
      <c r="C464" s="18" t="s">
        <v>106</v>
      </c>
      <c r="D464" s="14" t="s">
        <v>120</v>
      </c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>
        <v>2</v>
      </c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55">
        <v>0</v>
      </c>
      <c r="DQ464" s="46">
        <v>2</v>
      </c>
      <c r="DR464" s="19">
        <v>1</v>
      </c>
      <c r="DS464" s="43">
        <f>PRODUCT(Таблица1[[#This Row],[РЕЙТИНГ НТЛ]:[РЕГ НТЛ]])</f>
        <v>2</v>
      </c>
      <c r="DT464" s="74">
        <f>SUM(Таблица1[[#This Row],[РЕЙТИНГ DPT]:[РЕЙТИНГ НТЛ]])</f>
        <v>2</v>
      </c>
    </row>
    <row r="465" spans="1:124" x14ac:dyDescent="0.25">
      <c r="A465" s="13">
        <v>67</v>
      </c>
      <c r="B465" s="14" t="s">
        <v>294</v>
      </c>
      <c r="C465" s="18" t="s">
        <v>102</v>
      </c>
      <c r="D465" s="14" t="s">
        <v>103</v>
      </c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>
        <v>3</v>
      </c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55">
        <v>0</v>
      </c>
      <c r="DQ465" s="49">
        <v>2</v>
      </c>
      <c r="DR465" s="35">
        <v>1</v>
      </c>
      <c r="DS465" s="43">
        <f>PRODUCT(Таблица1[[#This Row],[РЕЙТИНГ НТЛ]:[РЕГ НТЛ]])</f>
        <v>2</v>
      </c>
      <c r="DT465" s="74">
        <f>SUM(Таблица1[[#This Row],[РЕЙТИНГ DPT]:[РЕЙТИНГ НТЛ]])</f>
        <v>2</v>
      </c>
    </row>
    <row r="466" spans="1:124" x14ac:dyDescent="0.25">
      <c r="A466" s="13">
        <v>41</v>
      </c>
      <c r="B466" s="14" t="s">
        <v>313</v>
      </c>
      <c r="C466" s="18" t="s">
        <v>116</v>
      </c>
      <c r="D466" s="14" t="s">
        <v>117</v>
      </c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>
        <v>4</v>
      </c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55">
        <v>0</v>
      </c>
      <c r="DQ466" s="49">
        <v>1</v>
      </c>
      <c r="DR466" s="19">
        <v>0</v>
      </c>
      <c r="DS466" s="43">
        <f>PRODUCT(Таблица1[[#This Row],[РЕЙТИНГ НТЛ]:[РЕГ НТЛ]])</f>
        <v>0</v>
      </c>
      <c r="DT466" s="74">
        <f>SUM(Таблица1[[#This Row],[РЕЙТИНГ DPT]:[РЕЙТИНГ НТЛ]])</f>
        <v>1</v>
      </c>
    </row>
    <row r="467" spans="1:124" x14ac:dyDescent="0.25">
      <c r="A467" s="21">
        <v>14</v>
      </c>
      <c r="B467" s="18" t="s">
        <v>264</v>
      </c>
      <c r="C467" s="18" t="s">
        <v>111</v>
      </c>
      <c r="D467" s="18" t="s">
        <v>112</v>
      </c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>
        <v>5</v>
      </c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55">
        <v>0</v>
      </c>
      <c r="DQ467" s="51">
        <v>1</v>
      </c>
      <c r="DR467" s="35">
        <v>1</v>
      </c>
      <c r="DS467" s="44">
        <f>PRODUCT(Таблица1[[#This Row],[РЕЙТИНГ НТЛ]:[РЕГ НТЛ]])</f>
        <v>1</v>
      </c>
      <c r="DT467" s="74">
        <f>SUM(Таблица1[[#This Row],[РЕЙТИНГ DPT]:[РЕЙТИНГ НТЛ]])</f>
        <v>1</v>
      </c>
    </row>
    <row r="468" spans="1:124" x14ac:dyDescent="0.25">
      <c r="A468" s="21">
        <v>20</v>
      </c>
      <c r="B468" s="18" t="s">
        <v>312</v>
      </c>
      <c r="C468" s="18" t="s">
        <v>116</v>
      </c>
      <c r="D468" s="18" t="s">
        <v>117</v>
      </c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>
        <v>6</v>
      </c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  <c r="DJ468" s="18"/>
      <c r="DK468" s="18"/>
      <c r="DL468" s="18"/>
      <c r="DM468" s="18"/>
      <c r="DN468" s="18"/>
      <c r="DO468" s="18"/>
      <c r="DP468" s="55">
        <v>0</v>
      </c>
      <c r="DQ468" s="51">
        <v>1</v>
      </c>
      <c r="DR468" s="19">
        <v>0</v>
      </c>
      <c r="DS468" s="44">
        <f>PRODUCT(Таблица1[[#This Row],[РЕЙТИНГ НТЛ]:[РЕГ НТЛ]])</f>
        <v>0</v>
      </c>
      <c r="DT468" s="74">
        <f>SUM(Таблица1[[#This Row],[РЕЙТИНГ DPT]:[РЕЙТИНГ НТЛ]])</f>
        <v>1</v>
      </c>
    </row>
    <row r="469" spans="1:124" x14ac:dyDescent="0.25">
      <c r="A469" s="13">
        <v>75</v>
      </c>
      <c r="B469" s="14" t="s">
        <v>248</v>
      </c>
      <c r="C469" s="18" t="s">
        <v>116</v>
      </c>
      <c r="D469" s="14" t="s">
        <v>117</v>
      </c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>
        <v>15</v>
      </c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55">
        <v>0</v>
      </c>
      <c r="DQ469" s="66">
        <v>0</v>
      </c>
      <c r="DR469" s="19">
        <v>0</v>
      </c>
      <c r="DS469" s="43">
        <f>PRODUCT(Таблица1[[#This Row],[РЕЙТИНГ НТЛ]:[РЕГ НТЛ]])</f>
        <v>0</v>
      </c>
      <c r="DT469" s="74">
        <f>SUM(Таблица1[[#This Row],[РЕЙТИНГ DPT]:[РЕЙТИНГ НТЛ]])</f>
        <v>0</v>
      </c>
    </row>
    <row r="470" spans="1:124" x14ac:dyDescent="0.25">
      <c r="A470" s="13">
        <v>28</v>
      </c>
      <c r="B470" s="14" t="s">
        <v>274</v>
      </c>
      <c r="C470" s="18" t="s">
        <v>106</v>
      </c>
      <c r="D470" s="14" t="s">
        <v>114</v>
      </c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>
        <v>19</v>
      </c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55">
        <v>0</v>
      </c>
      <c r="DQ470" s="66">
        <v>0</v>
      </c>
      <c r="DR470" s="19">
        <v>1</v>
      </c>
      <c r="DS470" s="43">
        <f>PRODUCT(Таблица1[[#This Row],[РЕЙТИНГ НТЛ]:[РЕГ НТЛ]])</f>
        <v>0</v>
      </c>
      <c r="DT470" s="74">
        <f>SUM(Таблица1[[#This Row],[РЕЙТИНГ DPT]:[РЕЙТИНГ НТЛ]])</f>
        <v>0</v>
      </c>
    </row>
    <row r="471" spans="1:124" x14ac:dyDescent="0.25">
      <c r="A471" s="13">
        <v>63</v>
      </c>
      <c r="B471" s="14" t="s">
        <v>292</v>
      </c>
      <c r="C471" s="18" t="s">
        <v>111</v>
      </c>
      <c r="D471" s="14" t="s">
        <v>112</v>
      </c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 t="s">
        <v>149</v>
      </c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55">
        <v>0</v>
      </c>
      <c r="DQ471" s="66">
        <v>0</v>
      </c>
      <c r="DR471" s="19">
        <v>0</v>
      </c>
      <c r="DS471" s="43">
        <f>PRODUCT(Таблица1[[#This Row],[РЕЙТИНГ НТЛ]:[РЕГ НТЛ]])</f>
        <v>0</v>
      </c>
      <c r="DT471" s="74">
        <f>SUM(Таблица1[[#This Row],[РЕЙТИНГ DPT]:[РЕЙТИНГ НТЛ]])</f>
        <v>0</v>
      </c>
    </row>
    <row r="472" spans="1:124" x14ac:dyDescent="0.25">
      <c r="A472" s="13">
        <v>72</v>
      </c>
      <c r="B472" s="14" t="s">
        <v>297</v>
      </c>
      <c r="C472" s="18" t="s">
        <v>111</v>
      </c>
      <c r="D472" s="14" t="s">
        <v>112</v>
      </c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 t="s">
        <v>149</v>
      </c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55">
        <v>0</v>
      </c>
      <c r="DQ472" s="66">
        <v>0</v>
      </c>
      <c r="DR472" s="19">
        <v>1</v>
      </c>
      <c r="DS472" s="43">
        <f>PRODUCT(Таблица1[[#This Row],[РЕЙТИНГ НТЛ]:[РЕГ НТЛ]])</f>
        <v>0</v>
      </c>
      <c r="DT472" s="74">
        <f>SUM(Таблица1[[#This Row],[РЕЙТИНГ DPT]:[РЕЙТИНГ НТЛ]])</f>
        <v>0</v>
      </c>
    </row>
    <row r="473" spans="1:124" x14ac:dyDescent="0.25">
      <c r="A473" s="13">
        <v>17</v>
      </c>
      <c r="B473" s="14" t="s">
        <v>249</v>
      </c>
      <c r="C473" s="18" t="s">
        <v>104</v>
      </c>
      <c r="D473" s="14" t="s">
        <v>105</v>
      </c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 t="s">
        <v>150</v>
      </c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55">
        <v>0</v>
      </c>
      <c r="DQ473" s="66">
        <v>0</v>
      </c>
      <c r="DR473" s="19">
        <v>1</v>
      </c>
      <c r="DS473" s="43">
        <f>PRODUCT(Таблица1[[#This Row],[РЕЙТИНГ НТЛ]:[РЕГ НТЛ]])</f>
        <v>0</v>
      </c>
      <c r="DT473" s="74">
        <f>SUM(Таблица1[[#This Row],[РЕЙТИНГ DPT]:[РЕЙТИНГ НТЛ]])</f>
        <v>0</v>
      </c>
    </row>
    <row r="474" spans="1:124" x14ac:dyDescent="0.25">
      <c r="A474" s="13">
        <v>76</v>
      </c>
      <c r="B474" s="14" t="s">
        <v>299</v>
      </c>
      <c r="C474" s="18" t="s">
        <v>156</v>
      </c>
      <c r="D474" s="14" t="s">
        <v>141</v>
      </c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 t="s">
        <v>150</v>
      </c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55">
        <v>0</v>
      </c>
      <c r="DQ474" s="66">
        <v>0</v>
      </c>
      <c r="DR474" s="19">
        <v>0</v>
      </c>
      <c r="DS474" s="43">
        <f>PRODUCT(Таблица1[[#This Row],[РЕЙТИНГ НТЛ]:[РЕГ НТЛ]])</f>
        <v>0</v>
      </c>
      <c r="DT474" s="74">
        <f>SUM(Таблица1[[#This Row],[РЕЙТИНГ DPT]:[РЕЙТИНГ НТЛ]])</f>
        <v>0</v>
      </c>
    </row>
    <row r="475" spans="1:124" x14ac:dyDescent="0.25">
      <c r="A475" s="13">
        <v>238</v>
      </c>
      <c r="B475" s="14" t="s">
        <v>309</v>
      </c>
      <c r="C475" s="18" t="s">
        <v>111</v>
      </c>
      <c r="D475" s="14" t="s">
        <v>112</v>
      </c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 t="s">
        <v>174</v>
      </c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55">
        <v>0</v>
      </c>
      <c r="DQ475" s="66">
        <v>0</v>
      </c>
      <c r="DR475" s="19">
        <v>0</v>
      </c>
      <c r="DS475" s="43">
        <f>PRODUCT(Таблица1[[#This Row],[РЕЙТИНГ НТЛ]:[РЕГ НТЛ]])</f>
        <v>0</v>
      </c>
      <c r="DT475" s="74">
        <f>SUM(Таблица1[[#This Row],[РЕЙТИНГ DPT]:[РЕЙТИНГ НТЛ]])</f>
        <v>0</v>
      </c>
    </row>
    <row r="476" spans="1:124" x14ac:dyDescent="0.25">
      <c r="A476" s="13">
        <v>23</v>
      </c>
      <c r="B476" s="14" t="s">
        <v>250</v>
      </c>
      <c r="C476" s="18" t="s">
        <v>104</v>
      </c>
      <c r="D476" s="14" t="s">
        <v>105</v>
      </c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 t="s">
        <v>174</v>
      </c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55">
        <v>0</v>
      </c>
      <c r="DQ476" s="66">
        <v>0</v>
      </c>
      <c r="DR476" s="19">
        <v>1</v>
      </c>
      <c r="DS476" s="43">
        <f>PRODUCT(Таблица1[[#This Row],[РЕЙТИНГ НТЛ]:[РЕГ НТЛ]])</f>
        <v>0</v>
      </c>
      <c r="DT476" s="74">
        <f>SUM(Таблица1[[#This Row],[РЕЙТИНГ DPT]:[РЕЙТИНГ НТЛ]])</f>
        <v>0</v>
      </c>
    </row>
    <row r="477" spans="1:124" x14ac:dyDescent="0.25">
      <c r="A477" s="21">
        <v>77</v>
      </c>
      <c r="B477" s="14" t="s">
        <v>314</v>
      </c>
      <c r="C477" s="18" t="s">
        <v>156</v>
      </c>
      <c r="D477" s="18" t="s">
        <v>141</v>
      </c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 t="s">
        <v>174</v>
      </c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55">
        <v>0</v>
      </c>
      <c r="DQ477" s="66">
        <v>0</v>
      </c>
      <c r="DR477" s="19">
        <v>0</v>
      </c>
      <c r="DS477" s="44">
        <f>PRODUCT(Таблица1[[#This Row],[РЕЙТИНГ НТЛ]:[РЕГ НТЛ]])</f>
        <v>0</v>
      </c>
      <c r="DT477" s="74">
        <f>SUM(Таблица1[[#This Row],[РЕЙТИНГ DPT]:[РЕЙТИНГ НТЛ]])</f>
        <v>0</v>
      </c>
    </row>
    <row r="478" spans="1:124" x14ac:dyDescent="0.25">
      <c r="A478" s="13">
        <v>73</v>
      </c>
      <c r="B478" s="14" t="s">
        <v>298</v>
      </c>
      <c r="C478" s="18" t="s">
        <v>127</v>
      </c>
      <c r="D478" s="14" t="s">
        <v>168</v>
      </c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 t="s">
        <v>128</v>
      </c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/>
      <c r="DL478" s="14"/>
      <c r="DM478" s="14"/>
      <c r="DN478" s="14"/>
      <c r="DO478" s="14"/>
      <c r="DP478" s="55">
        <v>0</v>
      </c>
      <c r="DQ478" s="66">
        <v>0</v>
      </c>
      <c r="DR478" s="19">
        <v>0</v>
      </c>
      <c r="DS478" s="43">
        <f>PRODUCT(Таблица1[[#This Row],[РЕЙТИНГ НТЛ]:[РЕГ НТЛ]])</f>
        <v>0</v>
      </c>
      <c r="DT478" s="74">
        <f>SUM(Таблица1[[#This Row],[РЕЙТИНГ DPT]:[РЕЙТИНГ НТЛ]])</f>
        <v>0</v>
      </c>
    </row>
    <row r="479" spans="1:124" x14ac:dyDescent="0.25">
      <c r="A479" s="13">
        <v>43</v>
      </c>
      <c r="B479" s="14" t="s">
        <v>236</v>
      </c>
      <c r="C479" s="18" t="s">
        <v>104</v>
      </c>
      <c r="D479" s="14" t="s">
        <v>105</v>
      </c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 t="s">
        <v>128</v>
      </c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55">
        <v>0</v>
      </c>
      <c r="DQ479" s="66">
        <v>0</v>
      </c>
      <c r="DR479" s="19">
        <v>1</v>
      </c>
      <c r="DS479" s="43">
        <f>PRODUCT(Таблица1[[#This Row],[РЕЙТИНГ НТЛ]:[РЕГ НТЛ]])</f>
        <v>0</v>
      </c>
      <c r="DT479" s="74">
        <f>SUM(Таблица1[[#This Row],[РЕЙТИНГ DPT]:[РЕЙТИНГ НТЛ]])</f>
        <v>0</v>
      </c>
    </row>
    <row r="480" spans="1:124" x14ac:dyDescent="0.25">
      <c r="A480" s="21">
        <v>40</v>
      </c>
      <c r="B480" s="14" t="s">
        <v>280</v>
      </c>
      <c r="C480" s="18" t="s">
        <v>111</v>
      </c>
      <c r="D480" s="18" t="s">
        <v>112</v>
      </c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 t="s">
        <v>124</v>
      </c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55">
        <v>0</v>
      </c>
      <c r="DQ480" s="66">
        <v>0</v>
      </c>
      <c r="DR480" s="19">
        <v>1</v>
      </c>
      <c r="DS480" s="44">
        <f>PRODUCT(Таблица1[[#This Row],[РЕЙТИНГ НТЛ]:[РЕГ НТЛ]])</f>
        <v>0</v>
      </c>
      <c r="DT480" s="74">
        <f>SUM(Таблица1[[#This Row],[РЕЙТИНГ DPT]:[РЕЙТИНГ НТЛ]])</f>
        <v>0</v>
      </c>
    </row>
    <row r="481" spans="1:124" x14ac:dyDescent="0.25">
      <c r="A481" s="13">
        <v>70</v>
      </c>
      <c r="B481" s="14" t="s">
        <v>296</v>
      </c>
      <c r="C481" s="18" t="s">
        <v>106</v>
      </c>
      <c r="D481" s="14" t="s">
        <v>114</v>
      </c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 t="s">
        <v>124</v>
      </c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55">
        <v>0</v>
      </c>
      <c r="DQ481" s="66">
        <v>0</v>
      </c>
      <c r="DR481" s="19">
        <v>1</v>
      </c>
      <c r="DS481" s="43">
        <f>PRODUCT(Таблица1[[#This Row],[РЕЙТИНГ НТЛ]:[РЕГ НТЛ]])</f>
        <v>0</v>
      </c>
      <c r="DT481" s="74">
        <f>SUM(Таблица1[[#This Row],[РЕЙТИНГ DPT]:[РЕЙТИНГ НТЛ]])</f>
        <v>0</v>
      </c>
    </row>
    <row r="482" spans="1:124" x14ac:dyDescent="0.25">
      <c r="A482" s="13">
        <v>48</v>
      </c>
      <c r="B482" s="14" t="s">
        <v>238</v>
      </c>
      <c r="C482" s="18" t="s">
        <v>104</v>
      </c>
      <c r="D482" s="14" t="s">
        <v>105</v>
      </c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>
        <v>1</v>
      </c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55">
        <v>0</v>
      </c>
      <c r="DQ482" s="46">
        <v>3</v>
      </c>
      <c r="DR482" s="19">
        <v>1</v>
      </c>
      <c r="DS482" s="43">
        <f>PRODUCT(Таблица1[[#This Row],[РЕЙТИНГ НТЛ]:[РЕГ НТЛ]])</f>
        <v>3</v>
      </c>
      <c r="DT482" s="74">
        <f>SUM(Таблица1[[#This Row],[РЕЙТИНГ DPT]:[РЕЙТИНГ НТЛ]])</f>
        <v>3</v>
      </c>
    </row>
    <row r="483" spans="1:124" x14ac:dyDescent="0.25">
      <c r="A483" s="13">
        <v>6</v>
      </c>
      <c r="B483" s="14" t="s">
        <v>239</v>
      </c>
      <c r="C483" s="18" t="s">
        <v>102</v>
      </c>
      <c r="D483" s="14" t="s">
        <v>103</v>
      </c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>
        <v>2</v>
      </c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55">
        <v>0</v>
      </c>
      <c r="DQ483" s="46">
        <v>2</v>
      </c>
      <c r="DR483" s="19">
        <v>1</v>
      </c>
      <c r="DS483" s="43">
        <f>PRODUCT(Таблица1[[#This Row],[РЕЙТИНГ НТЛ]:[РЕГ НТЛ]])</f>
        <v>2</v>
      </c>
      <c r="DT483" s="74">
        <f>SUM(Таблица1[[#This Row],[РЕЙТИНГ DPT]:[РЕЙТИНГ НТЛ]])</f>
        <v>2</v>
      </c>
    </row>
    <row r="484" spans="1:124" x14ac:dyDescent="0.25">
      <c r="A484" s="13">
        <v>46</v>
      </c>
      <c r="B484" s="14" t="s">
        <v>251</v>
      </c>
      <c r="C484" s="18" t="s">
        <v>102</v>
      </c>
      <c r="D484" s="14" t="s">
        <v>103</v>
      </c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>
        <v>3</v>
      </c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55">
        <v>0</v>
      </c>
      <c r="DQ484" s="46">
        <v>2</v>
      </c>
      <c r="DR484" s="19">
        <v>1</v>
      </c>
      <c r="DS484" s="43">
        <f>PRODUCT(Таблица1[[#This Row],[РЕЙТИНГ НТЛ]:[РЕГ НТЛ]])</f>
        <v>2</v>
      </c>
      <c r="DT484" s="74">
        <f>SUM(Таблица1[[#This Row],[РЕЙТИНГ DPT]:[РЕЙТИНГ НТЛ]])</f>
        <v>2</v>
      </c>
    </row>
    <row r="485" spans="1:124" x14ac:dyDescent="0.25">
      <c r="A485" s="21">
        <v>45</v>
      </c>
      <c r="B485" s="18" t="s">
        <v>240</v>
      </c>
      <c r="C485" s="18" t="s">
        <v>104</v>
      </c>
      <c r="D485" s="18" t="s">
        <v>105</v>
      </c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>
        <v>4</v>
      </c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55">
        <v>0</v>
      </c>
      <c r="DQ485" s="52">
        <v>1</v>
      </c>
      <c r="DR485" s="19">
        <v>1</v>
      </c>
      <c r="DS485" s="44">
        <f>PRODUCT(Таблица1[[#This Row],[РЕЙТИНГ НТЛ]:[РЕГ НТЛ]])</f>
        <v>1</v>
      </c>
      <c r="DT485" s="74">
        <f>SUM(Таблица1[[#This Row],[РЕЙТИНГ DPT]:[РЕЙТИНГ НТЛ]])</f>
        <v>1</v>
      </c>
    </row>
    <row r="486" spans="1:124" x14ac:dyDescent="0.25">
      <c r="A486" s="13">
        <v>61</v>
      </c>
      <c r="B486" s="18" t="s">
        <v>243</v>
      </c>
      <c r="C486" s="18" t="s">
        <v>104</v>
      </c>
      <c r="D486" s="14" t="s">
        <v>105</v>
      </c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>
        <v>5</v>
      </c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55">
        <v>0</v>
      </c>
      <c r="DQ486" s="46">
        <v>1</v>
      </c>
      <c r="DR486" s="19">
        <v>1</v>
      </c>
      <c r="DS486" s="43">
        <f>PRODUCT(Таблица1[[#This Row],[РЕЙТИНГ НТЛ]:[РЕГ НТЛ]])</f>
        <v>1</v>
      </c>
      <c r="DT486" s="74">
        <f>SUM(Таблица1[[#This Row],[РЕЙТИНГ DPT]:[РЕЙТИНГ НТЛ]])</f>
        <v>1</v>
      </c>
    </row>
    <row r="487" spans="1:124" x14ac:dyDescent="0.25">
      <c r="A487" s="21">
        <v>6</v>
      </c>
      <c r="B487" s="18" t="s">
        <v>239</v>
      </c>
      <c r="C487" s="18" t="s">
        <v>102</v>
      </c>
      <c r="D487" s="18" t="s">
        <v>103</v>
      </c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>
        <v>1</v>
      </c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55">
        <v>0</v>
      </c>
      <c r="DQ487" s="52">
        <v>3</v>
      </c>
      <c r="DR487" s="19">
        <v>1</v>
      </c>
      <c r="DS487" s="44">
        <f>PRODUCT(Таблица1[[#This Row],[РЕЙТИНГ НТЛ]:[РЕГ НТЛ]])</f>
        <v>3</v>
      </c>
      <c r="DT487" s="74">
        <f>SUM(Таблица1[[#This Row],[РЕЙТИНГ DPT]:[РЕЙТИНГ НТЛ]])</f>
        <v>3</v>
      </c>
    </row>
    <row r="488" spans="1:124" x14ac:dyDescent="0.25">
      <c r="A488" s="13">
        <v>48</v>
      </c>
      <c r="B488" s="14" t="s">
        <v>238</v>
      </c>
      <c r="C488" s="18" t="s">
        <v>104</v>
      </c>
      <c r="D488" s="14" t="s">
        <v>105</v>
      </c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>
        <v>2</v>
      </c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55">
        <v>0</v>
      </c>
      <c r="DQ488" s="46">
        <v>2</v>
      </c>
      <c r="DR488" s="19">
        <v>1</v>
      </c>
      <c r="DS488" s="43">
        <f>PRODUCT(Таблица1[[#This Row],[РЕЙТИНГ НТЛ]:[РЕГ НТЛ]])</f>
        <v>2</v>
      </c>
      <c r="DT488" s="74">
        <f>SUM(Таблица1[[#This Row],[РЕЙТИНГ DPT]:[РЕЙТИНГ НТЛ]])</f>
        <v>2</v>
      </c>
    </row>
    <row r="489" spans="1:124" x14ac:dyDescent="0.25">
      <c r="A489" s="21">
        <v>46</v>
      </c>
      <c r="B489" s="18" t="s">
        <v>251</v>
      </c>
      <c r="C489" s="18" t="s">
        <v>102</v>
      </c>
      <c r="D489" s="18" t="s">
        <v>103</v>
      </c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>
        <v>1</v>
      </c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55">
        <v>0</v>
      </c>
      <c r="DQ489" s="51">
        <v>3</v>
      </c>
      <c r="DR489" s="19">
        <v>1</v>
      </c>
      <c r="DS489" s="44">
        <f>PRODUCT(Таблица1[[#This Row],[РЕЙТИНГ НТЛ]:[РЕГ НТЛ]])</f>
        <v>3</v>
      </c>
      <c r="DT489" s="74">
        <f>SUM(Таблица1[[#This Row],[РЕЙТИНГ DPT]:[РЕЙТИНГ НТЛ]])</f>
        <v>3</v>
      </c>
    </row>
    <row r="490" spans="1:124" x14ac:dyDescent="0.25">
      <c r="A490" s="13">
        <v>8</v>
      </c>
      <c r="B490" s="14" t="s">
        <v>241</v>
      </c>
      <c r="C490" s="18" t="s">
        <v>106</v>
      </c>
      <c r="D490" s="14" t="s">
        <v>108</v>
      </c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>
        <v>2</v>
      </c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55">
        <v>0</v>
      </c>
      <c r="DQ490" s="49">
        <v>2</v>
      </c>
      <c r="DR490" s="19">
        <v>0</v>
      </c>
      <c r="DS490" s="43">
        <f>PRODUCT(Таблица1[[#This Row],[РЕЙТИНГ НТЛ]:[РЕГ НТЛ]])</f>
        <v>0</v>
      </c>
      <c r="DT490" s="74">
        <f>SUM(Таблица1[[#This Row],[РЕЙТИНГ DPT]:[РЕЙТИНГ НТЛ]])</f>
        <v>2</v>
      </c>
    </row>
    <row r="491" spans="1:124" x14ac:dyDescent="0.25">
      <c r="A491" s="21">
        <v>2</v>
      </c>
      <c r="B491" s="18" t="s">
        <v>242</v>
      </c>
      <c r="C491" s="18" t="s">
        <v>104</v>
      </c>
      <c r="D491" s="18" t="s">
        <v>105</v>
      </c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>
        <v>3</v>
      </c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55">
        <v>0</v>
      </c>
      <c r="DQ491" s="51">
        <v>2</v>
      </c>
      <c r="DR491" s="19">
        <v>1</v>
      </c>
      <c r="DS491" s="44">
        <f>PRODUCT(Таблица1[[#This Row],[РЕЙТИНГ НТЛ]:[РЕГ НТЛ]])</f>
        <v>2</v>
      </c>
      <c r="DT491" s="74">
        <f>SUM(Таблица1[[#This Row],[РЕЙТИНГ DPT]:[РЕЙТИНГ НТЛ]])</f>
        <v>2</v>
      </c>
    </row>
    <row r="492" spans="1:124" x14ac:dyDescent="0.25">
      <c r="A492" s="21">
        <v>61</v>
      </c>
      <c r="B492" s="18" t="s">
        <v>243</v>
      </c>
      <c r="C492" s="18" t="s">
        <v>104</v>
      </c>
      <c r="D492" s="18" t="s">
        <v>105</v>
      </c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>
        <v>4</v>
      </c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55">
        <v>0</v>
      </c>
      <c r="DQ492" s="52">
        <v>1</v>
      </c>
      <c r="DR492" s="19">
        <v>1</v>
      </c>
      <c r="DS492" s="44">
        <f>PRODUCT(Таблица1[[#This Row],[РЕЙТИНГ НТЛ]:[РЕГ НТЛ]])</f>
        <v>1</v>
      </c>
      <c r="DT492" s="74">
        <f>SUM(Таблица1[[#This Row],[РЕЙТИНГ DPT]:[РЕЙТИНГ НТЛ]])</f>
        <v>1</v>
      </c>
    </row>
    <row r="493" spans="1:124" x14ac:dyDescent="0.25">
      <c r="A493" s="21">
        <v>47</v>
      </c>
      <c r="B493" s="18" t="s">
        <v>253</v>
      </c>
      <c r="C493" s="18" t="s">
        <v>104</v>
      </c>
      <c r="D493" s="18" t="s">
        <v>105</v>
      </c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>
        <v>5</v>
      </c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55">
        <v>0</v>
      </c>
      <c r="DQ493" s="52">
        <v>1</v>
      </c>
      <c r="DR493" s="19">
        <v>1</v>
      </c>
      <c r="DS493" s="44">
        <f>PRODUCT(Таблица1[[#This Row],[РЕЙТИНГ НТЛ]:[РЕГ НТЛ]])</f>
        <v>1</v>
      </c>
      <c r="DT493" s="74">
        <f>SUM(Таблица1[[#This Row],[РЕЙТИНГ DPT]:[РЕЙТИНГ НТЛ]])</f>
        <v>1</v>
      </c>
    </row>
    <row r="494" spans="1:124" x14ac:dyDescent="0.25">
      <c r="A494" s="13">
        <v>46</v>
      </c>
      <c r="B494" s="14" t="s">
        <v>251</v>
      </c>
      <c r="C494" s="18" t="s">
        <v>102</v>
      </c>
      <c r="D494" s="14" t="s">
        <v>103</v>
      </c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>
        <v>1</v>
      </c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55">
        <v>0</v>
      </c>
      <c r="DQ494" s="46">
        <v>3</v>
      </c>
      <c r="DR494" s="19">
        <v>1</v>
      </c>
      <c r="DS494" s="43">
        <f>PRODUCT(Таблица1[[#This Row],[РЕЙТИНГ НТЛ]:[РЕГ НТЛ]])</f>
        <v>3</v>
      </c>
      <c r="DT494" s="74">
        <f>SUM(Таблица1[[#This Row],[РЕЙТИНГ DPT]:[РЕЙТИНГ НТЛ]])</f>
        <v>3</v>
      </c>
    </row>
    <row r="495" spans="1:124" x14ac:dyDescent="0.25">
      <c r="A495" s="13">
        <v>65</v>
      </c>
      <c r="B495" s="14" t="s">
        <v>228</v>
      </c>
      <c r="C495" s="18" t="s">
        <v>102</v>
      </c>
      <c r="D495" s="14" t="s">
        <v>103</v>
      </c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>
        <v>2</v>
      </c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55">
        <v>0</v>
      </c>
      <c r="DQ495" s="46">
        <v>2</v>
      </c>
      <c r="DR495" s="19">
        <v>1</v>
      </c>
      <c r="DS495" s="43">
        <f>PRODUCT(Таблица1[[#This Row],[РЕЙТИНГ НТЛ]:[РЕГ НТЛ]])</f>
        <v>2</v>
      </c>
      <c r="DT495" s="74">
        <f>SUM(Таблица1[[#This Row],[РЕЙТИНГ DPT]:[РЕЙТИНГ НТЛ]])</f>
        <v>2</v>
      </c>
    </row>
    <row r="496" spans="1:124" x14ac:dyDescent="0.25">
      <c r="A496" s="13">
        <v>5</v>
      </c>
      <c r="B496" s="14" t="s">
        <v>260</v>
      </c>
      <c r="C496" s="18" t="s">
        <v>102</v>
      </c>
      <c r="D496" s="14" t="s">
        <v>103</v>
      </c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>
        <v>3</v>
      </c>
      <c r="AC496" s="14"/>
      <c r="AD496" s="14"/>
      <c r="AE496" s="14"/>
      <c r="AF496" s="14"/>
      <c r="AG496" s="20"/>
      <c r="AH496" s="20"/>
      <c r="AI496" s="20"/>
      <c r="AJ496" s="20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55">
        <v>0</v>
      </c>
      <c r="DQ496" s="46">
        <v>2</v>
      </c>
      <c r="DR496" s="19">
        <v>1</v>
      </c>
      <c r="DS496" s="43">
        <f>PRODUCT(Таблица1[[#This Row],[РЕЙТИНГ НТЛ]:[РЕГ НТЛ]])</f>
        <v>2</v>
      </c>
      <c r="DT496" s="74">
        <f>SUM(Таблица1[[#This Row],[РЕЙТИНГ DPT]:[РЕЙТИНГ НТЛ]])</f>
        <v>2</v>
      </c>
    </row>
    <row r="497" spans="1:124" x14ac:dyDescent="0.25">
      <c r="A497" s="13">
        <v>31</v>
      </c>
      <c r="B497" s="14" t="s">
        <v>252</v>
      </c>
      <c r="C497" s="18" t="s">
        <v>104</v>
      </c>
      <c r="D497" s="14" t="s">
        <v>105</v>
      </c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>
        <v>4</v>
      </c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55">
        <v>0</v>
      </c>
      <c r="DQ497" s="46">
        <v>1</v>
      </c>
      <c r="DR497" s="19">
        <v>1</v>
      </c>
      <c r="DS497" s="43">
        <f>PRODUCT(Таблица1[[#This Row],[РЕЙТИНГ НТЛ]:[РЕГ НТЛ]])</f>
        <v>1</v>
      </c>
      <c r="DT497" s="74">
        <f>SUM(Таблица1[[#This Row],[РЕЙТИНГ DPT]:[РЕЙТИНГ НТЛ]])</f>
        <v>1</v>
      </c>
    </row>
    <row r="498" spans="1:124" x14ac:dyDescent="0.25">
      <c r="A498" s="21">
        <v>3</v>
      </c>
      <c r="B498" s="18" t="s">
        <v>244</v>
      </c>
      <c r="C498" s="18" t="s">
        <v>153</v>
      </c>
      <c r="D498" s="18" t="s">
        <v>145</v>
      </c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>
        <v>5</v>
      </c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55">
        <v>0</v>
      </c>
      <c r="DQ498" s="52">
        <v>1</v>
      </c>
      <c r="DR498" s="19">
        <v>0</v>
      </c>
      <c r="DS498" s="44">
        <f>PRODUCT(Таблица1[[#This Row],[РЕЙТИНГ НТЛ]:[РЕГ НТЛ]])</f>
        <v>0</v>
      </c>
      <c r="DT498" s="74">
        <f>SUM(Таблица1[[#This Row],[РЕЙТИНГ DPT]:[РЕЙТИНГ НТЛ]])</f>
        <v>1</v>
      </c>
    </row>
    <row r="499" spans="1:124" x14ac:dyDescent="0.25">
      <c r="A499" s="13">
        <v>10</v>
      </c>
      <c r="B499" s="14" t="s">
        <v>262</v>
      </c>
      <c r="C499" s="18" t="s">
        <v>102</v>
      </c>
      <c r="D499" s="14" t="s">
        <v>103</v>
      </c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>
        <v>6</v>
      </c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55">
        <v>0</v>
      </c>
      <c r="DQ499" s="46">
        <v>1</v>
      </c>
      <c r="DR499" s="19">
        <v>1</v>
      </c>
      <c r="DS499" s="43">
        <f>PRODUCT(Таблица1[[#This Row],[РЕЙТИНГ НТЛ]:[РЕГ НТЛ]])</f>
        <v>1</v>
      </c>
      <c r="DT499" s="74">
        <f>SUM(Таблица1[[#This Row],[РЕЙТИНГ DPT]:[РЕЙТИНГ НТЛ]])</f>
        <v>1</v>
      </c>
    </row>
    <row r="500" spans="1:124" x14ac:dyDescent="0.25">
      <c r="A500" s="21">
        <v>60</v>
      </c>
      <c r="B500" s="18" t="s">
        <v>290</v>
      </c>
      <c r="C500" s="18" t="s">
        <v>102</v>
      </c>
      <c r="D500" s="18" t="s">
        <v>103</v>
      </c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>
        <v>7</v>
      </c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55">
        <v>0</v>
      </c>
      <c r="DQ500" s="66">
        <v>0</v>
      </c>
      <c r="DR500" s="19">
        <v>0</v>
      </c>
      <c r="DS500" s="44">
        <f>PRODUCT(Таблица1[[#This Row],[РЕЙТИНГ НТЛ]:[РЕГ НТЛ]])</f>
        <v>0</v>
      </c>
      <c r="DT500" s="74">
        <f>SUM(Таблица1[[#This Row],[РЕЙТИНГ DPT]:[РЕЙТИНГ НТЛ]])</f>
        <v>0</v>
      </c>
    </row>
    <row r="501" spans="1:124" x14ac:dyDescent="0.25">
      <c r="A501" s="13">
        <v>74</v>
      </c>
      <c r="B501" s="14" t="s">
        <v>256</v>
      </c>
      <c r="C501" s="18" t="s">
        <v>104</v>
      </c>
      <c r="D501" s="14" t="s">
        <v>105</v>
      </c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>
        <v>16</v>
      </c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55">
        <v>0</v>
      </c>
      <c r="DQ501" s="66">
        <v>0</v>
      </c>
      <c r="DR501" s="19">
        <v>1</v>
      </c>
      <c r="DS501" s="43">
        <f>PRODUCT(Таблица1[[#This Row],[РЕЙТИНГ НТЛ]:[РЕГ НТЛ]])</f>
        <v>0</v>
      </c>
      <c r="DT501" s="74">
        <f>SUM(Таблица1[[#This Row],[РЕЙТИНГ DPT]:[РЕЙТИНГ НТЛ]])</f>
        <v>0</v>
      </c>
    </row>
    <row r="502" spans="1:124" x14ac:dyDescent="0.25">
      <c r="A502" s="13">
        <v>35</v>
      </c>
      <c r="B502" s="14" t="s">
        <v>245</v>
      </c>
      <c r="C502" s="18" t="s">
        <v>102</v>
      </c>
      <c r="D502" s="14" t="s">
        <v>103</v>
      </c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 t="s">
        <v>149</v>
      </c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55">
        <v>0</v>
      </c>
      <c r="DQ502" s="66">
        <v>0</v>
      </c>
      <c r="DR502" s="35">
        <v>1</v>
      </c>
      <c r="DS502" s="43">
        <f>PRODUCT(Таблица1[[#This Row],[РЕЙТИНГ НТЛ]:[РЕГ НТЛ]])</f>
        <v>0</v>
      </c>
      <c r="DT502" s="74">
        <f>SUM(Таблица1[[#This Row],[РЕЙТИНГ DPT]:[РЕЙТИНГ НТЛ]])</f>
        <v>0</v>
      </c>
    </row>
    <row r="503" spans="1:124" x14ac:dyDescent="0.25">
      <c r="A503" s="13">
        <v>2</v>
      </c>
      <c r="B503" s="14" t="s">
        <v>242</v>
      </c>
      <c r="C503" s="18" t="s">
        <v>104</v>
      </c>
      <c r="D503" s="14" t="s">
        <v>105</v>
      </c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 t="s">
        <v>149</v>
      </c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55">
        <v>0</v>
      </c>
      <c r="DQ503" s="66">
        <v>0</v>
      </c>
      <c r="DR503" s="19">
        <v>1</v>
      </c>
      <c r="DS503" s="43">
        <f>PRODUCT(Таблица1[[#This Row],[РЕЙТИНГ НТЛ]:[РЕГ НТЛ]])</f>
        <v>0</v>
      </c>
      <c r="DT503" s="74">
        <f>SUM(Таблица1[[#This Row],[РЕЙТИНГ DPT]:[РЕЙТИНГ НТЛ]])</f>
        <v>0</v>
      </c>
    </row>
    <row r="504" spans="1:124" x14ac:dyDescent="0.25">
      <c r="A504" s="13">
        <v>33</v>
      </c>
      <c r="B504" s="14" t="s">
        <v>278</v>
      </c>
      <c r="C504" s="18" t="s">
        <v>102</v>
      </c>
      <c r="D504" s="14" t="s">
        <v>103</v>
      </c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 t="s">
        <v>180</v>
      </c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55">
        <v>0</v>
      </c>
      <c r="DQ504" s="66">
        <v>0</v>
      </c>
      <c r="DR504" s="19">
        <v>1</v>
      </c>
      <c r="DS504" s="43">
        <f>PRODUCT(Таблица1[[#This Row],[РЕЙТИНГ НТЛ]:[РЕГ НТЛ]])</f>
        <v>0</v>
      </c>
      <c r="DT504" s="74">
        <f>SUM(Таблица1[[#This Row],[РЕЙТИНГ DPT]:[РЕЙТИНГ НТЛ]])</f>
        <v>0</v>
      </c>
    </row>
    <row r="505" spans="1:124" x14ac:dyDescent="0.25">
      <c r="A505" s="13">
        <v>9</v>
      </c>
      <c r="B505" s="14" t="s">
        <v>261</v>
      </c>
      <c r="C505" s="18" t="s">
        <v>102</v>
      </c>
      <c r="D505" s="14" t="s">
        <v>103</v>
      </c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 t="s">
        <v>180</v>
      </c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55">
        <v>0</v>
      </c>
      <c r="DQ505" s="66">
        <v>0</v>
      </c>
      <c r="DR505" s="35">
        <v>1</v>
      </c>
      <c r="DS505" s="43">
        <f>PRODUCT(Таблица1[[#This Row],[РЕЙТИНГ НТЛ]:[РЕГ НТЛ]])</f>
        <v>0</v>
      </c>
      <c r="DT505" s="74">
        <f>SUM(Таблица1[[#This Row],[РЕЙТИНГ DPT]:[РЕЙТИНГ НТЛ]])</f>
        <v>0</v>
      </c>
    </row>
    <row r="506" spans="1:124" x14ac:dyDescent="0.25">
      <c r="A506" s="21">
        <v>13</v>
      </c>
      <c r="B506" s="18" t="s">
        <v>237</v>
      </c>
      <c r="C506" s="18" t="s">
        <v>102</v>
      </c>
      <c r="D506" s="18" t="s">
        <v>103</v>
      </c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 t="s">
        <v>180</v>
      </c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55">
        <v>0</v>
      </c>
      <c r="DQ506" s="66">
        <v>0</v>
      </c>
      <c r="DR506" s="19">
        <v>1</v>
      </c>
      <c r="DS506" s="44">
        <f>PRODUCT(Таблица1[[#This Row],[РЕЙТИНГ НТЛ]:[РЕГ НТЛ]])</f>
        <v>0</v>
      </c>
      <c r="DT506" s="74">
        <f>SUM(Таблица1[[#This Row],[РЕЙТИНГ DPT]:[РЕЙТИНГ НТЛ]])</f>
        <v>0</v>
      </c>
    </row>
    <row r="507" spans="1:124" x14ac:dyDescent="0.25">
      <c r="A507" s="13">
        <v>16</v>
      </c>
      <c r="B507" s="14" t="s">
        <v>266</v>
      </c>
      <c r="C507" s="18" t="s">
        <v>102</v>
      </c>
      <c r="D507" s="14" t="s">
        <v>103</v>
      </c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 t="s">
        <v>126</v>
      </c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55">
        <v>0</v>
      </c>
      <c r="DQ507" s="66">
        <v>0</v>
      </c>
      <c r="DR507" s="19">
        <v>0</v>
      </c>
      <c r="DS507" s="43">
        <f>PRODUCT(Таблица1[[#This Row],[РЕЙТИНГ НТЛ]:[РЕГ НТЛ]])</f>
        <v>0</v>
      </c>
      <c r="DT507" s="74">
        <f>SUM(Таблица1[[#This Row],[РЕЙТИНГ DPT]:[РЕЙТИНГ НТЛ]])</f>
        <v>0</v>
      </c>
    </row>
    <row r="508" spans="1:124" x14ac:dyDescent="0.25">
      <c r="A508" s="13">
        <v>47</v>
      </c>
      <c r="B508" s="14" t="s">
        <v>253</v>
      </c>
      <c r="C508" s="18" t="s">
        <v>104</v>
      </c>
      <c r="D508" s="14" t="s">
        <v>105</v>
      </c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 t="s">
        <v>126</v>
      </c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55">
        <v>0</v>
      </c>
      <c r="DQ508" s="66">
        <v>0</v>
      </c>
      <c r="DR508" s="19">
        <v>1</v>
      </c>
      <c r="DS508" s="43">
        <f>PRODUCT(Таблица1[[#This Row],[РЕЙТИНГ НТЛ]:[РЕГ НТЛ]])</f>
        <v>0</v>
      </c>
      <c r="DT508" s="74">
        <f>SUM(Таблица1[[#This Row],[РЕЙТИНГ DPT]:[РЕЙТИНГ НТЛ]])</f>
        <v>0</v>
      </c>
    </row>
    <row r="509" spans="1:124" x14ac:dyDescent="0.25">
      <c r="A509" s="21">
        <v>228</v>
      </c>
      <c r="B509" s="14" t="s">
        <v>234</v>
      </c>
      <c r="C509" s="18" t="s">
        <v>106</v>
      </c>
      <c r="D509" s="18" t="s">
        <v>119</v>
      </c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 t="s">
        <v>126</v>
      </c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55">
        <v>0</v>
      </c>
      <c r="DQ509" s="66">
        <v>0</v>
      </c>
      <c r="DR509" s="19">
        <v>1</v>
      </c>
      <c r="DS509" s="44">
        <f>PRODUCT(Таблица1[[#This Row],[РЕЙТИНГ НТЛ]:[РЕГ НТЛ]])</f>
        <v>0</v>
      </c>
      <c r="DT509" s="74">
        <f>SUM(Таблица1[[#This Row],[РЕЙТИНГ DPT]:[РЕЙТИНГ НТЛ]])</f>
        <v>0</v>
      </c>
    </row>
    <row r="510" spans="1:124" x14ac:dyDescent="0.25">
      <c r="A510" s="21">
        <v>47</v>
      </c>
      <c r="B510" s="18" t="s">
        <v>222</v>
      </c>
      <c r="C510" s="18" t="s">
        <v>104</v>
      </c>
      <c r="D510" s="18" t="s">
        <v>105</v>
      </c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>
        <v>1</v>
      </c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55">
        <v>0</v>
      </c>
      <c r="DQ510" s="51">
        <v>6</v>
      </c>
      <c r="DR510" s="19">
        <v>1</v>
      </c>
      <c r="DS510" s="44">
        <f>PRODUCT(Таблица1[[#This Row],[РЕЙТИНГ НТЛ]:[РЕГ НТЛ]])</f>
        <v>6</v>
      </c>
      <c r="DT510" s="74">
        <f>SUM(Таблица1[[#This Row],[РЕЙТИНГ DPT]:[РЕЙТИНГ НТЛ]])</f>
        <v>6</v>
      </c>
    </row>
    <row r="511" spans="1:124" x14ac:dyDescent="0.25">
      <c r="A511" s="13">
        <v>66</v>
      </c>
      <c r="B511" s="14" t="s">
        <v>223</v>
      </c>
      <c r="C511" s="18" t="s">
        <v>102</v>
      </c>
      <c r="D511" s="14" t="s">
        <v>103</v>
      </c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>
        <v>2</v>
      </c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55">
        <v>0</v>
      </c>
      <c r="DQ511" s="46">
        <v>4</v>
      </c>
      <c r="DR511" s="35">
        <v>1</v>
      </c>
      <c r="DS511" s="43">
        <f>PRODUCT(Таблица1[[#This Row],[РЕЙТИНГ НТЛ]:[РЕГ НТЛ]])</f>
        <v>4</v>
      </c>
      <c r="DT511" s="74">
        <f>SUM(Таблица1[[#This Row],[РЕЙТИНГ DPT]:[РЕЙТИНГ НТЛ]])</f>
        <v>4</v>
      </c>
    </row>
    <row r="512" spans="1:124" x14ac:dyDescent="0.25">
      <c r="A512" s="13">
        <v>234</v>
      </c>
      <c r="B512" s="14" t="s">
        <v>226</v>
      </c>
      <c r="C512" s="18" t="s">
        <v>106</v>
      </c>
      <c r="D512" s="14" t="s">
        <v>119</v>
      </c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>
        <v>3</v>
      </c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55">
        <v>0</v>
      </c>
      <c r="DQ512" s="49">
        <v>4</v>
      </c>
      <c r="DR512" s="19">
        <v>1</v>
      </c>
      <c r="DS512" s="43">
        <f>PRODUCT(Таблица1[[#This Row],[РЕЙТИНГ НТЛ]:[РЕГ НТЛ]])</f>
        <v>4</v>
      </c>
      <c r="DT512" s="74">
        <f>SUM(Таблица1[[#This Row],[РЕЙТИНГ DPT]:[РЕЙТИНГ НТЛ]])</f>
        <v>4</v>
      </c>
    </row>
    <row r="513" spans="1:124" x14ac:dyDescent="0.25">
      <c r="A513" s="21">
        <v>71</v>
      </c>
      <c r="B513" s="18" t="s">
        <v>224</v>
      </c>
      <c r="C513" s="18" t="s">
        <v>106</v>
      </c>
      <c r="D513" s="18" t="s">
        <v>120</v>
      </c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>
        <v>4</v>
      </c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55">
        <v>0</v>
      </c>
      <c r="DQ513" s="52">
        <v>2</v>
      </c>
      <c r="DR513" s="19">
        <v>1</v>
      </c>
      <c r="DS513" s="44">
        <f>PRODUCT(Таблица1[[#This Row],[РЕЙТИНГ НТЛ]:[РЕГ НТЛ]])</f>
        <v>2</v>
      </c>
      <c r="DT513" s="74">
        <f>SUM(Таблица1[[#This Row],[РЕЙТИНГ DPT]:[РЕЙТИНГ НТЛ]])</f>
        <v>2</v>
      </c>
    </row>
    <row r="514" spans="1:124" x14ac:dyDescent="0.25">
      <c r="A514" s="21">
        <v>41</v>
      </c>
      <c r="B514" s="18" t="s">
        <v>433</v>
      </c>
      <c r="C514" s="18" t="s">
        <v>116</v>
      </c>
      <c r="D514" s="18" t="s">
        <v>117</v>
      </c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>
        <v>5</v>
      </c>
      <c r="AB514" s="18"/>
      <c r="AC514" s="18"/>
      <c r="AD514" s="18"/>
      <c r="AE514" s="18"/>
      <c r="AF514" s="18"/>
      <c r="AG514" s="22"/>
      <c r="AH514" s="22"/>
      <c r="AI514" s="22"/>
      <c r="AJ514" s="22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55">
        <v>0</v>
      </c>
      <c r="DQ514" s="51">
        <v>2</v>
      </c>
      <c r="DR514" s="19">
        <v>0</v>
      </c>
      <c r="DS514" s="44">
        <f>PRODUCT(Таблица1[[#This Row],[РЕЙТИНГ НТЛ]:[РЕГ НТЛ]])</f>
        <v>0</v>
      </c>
      <c r="DT514" s="74">
        <f>SUM(Таблица1[[#This Row],[РЕЙТИНГ DPT]:[РЕЙТИНГ НТЛ]])</f>
        <v>2</v>
      </c>
    </row>
    <row r="515" spans="1:124" x14ac:dyDescent="0.25">
      <c r="A515" s="13">
        <v>28</v>
      </c>
      <c r="B515" s="14" t="s">
        <v>227</v>
      </c>
      <c r="C515" s="18" t="s">
        <v>106</v>
      </c>
      <c r="D515" s="14" t="s">
        <v>114</v>
      </c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>
        <v>6</v>
      </c>
      <c r="AB515" s="14"/>
      <c r="AC515" s="14"/>
      <c r="AD515" s="14"/>
      <c r="AE515" s="14"/>
      <c r="AF515" s="14"/>
      <c r="AG515" s="20"/>
      <c r="AH515" s="20"/>
      <c r="AI515" s="20"/>
      <c r="AJ515" s="20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55">
        <v>0</v>
      </c>
      <c r="DQ515" s="46">
        <v>2</v>
      </c>
      <c r="DR515" s="19">
        <v>1</v>
      </c>
      <c r="DS515" s="43">
        <f>PRODUCT(Таблица1[[#This Row],[РЕЙТИНГ НТЛ]:[РЕГ НТЛ]])</f>
        <v>2</v>
      </c>
      <c r="DT515" s="74">
        <f>SUM(Таблица1[[#This Row],[РЕЙТИНГ DPT]:[РЕЙТИНГ НТЛ]])</f>
        <v>2</v>
      </c>
    </row>
    <row r="516" spans="1:124" x14ac:dyDescent="0.25">
      <c r="A516" s="13">
        <v>234</v>
      </c>
      <c r="B516" s="14" t="s">
        <v>232</v>
      </c>
      <c r="C516" s="18" t="s">
        <v>106</v>
      </c>
      <c r="D516" s="14" t="s">
        <v>119</v>
      </c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>
        <v>1</v>
      </c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55">
        <v>0</v>
      </c>
      <c r="DQ516" s="46">
        <v>3</v>
      </c>
      <c r="DR516" s="16">
        <v>1</v>
      </c>
      <c r="DS516" s="43">
        <f>PRODUCT(Таблица1[[#This Row],[РЕЙТИНГ НТЛ]:[РЕГ НТЛ]])</f>
        <v>3</v>
      </c>
      <c r="DT516" s="74">
        <f>SUM(Таблица1[[#This Row],[РЕЙТИНГ DPT]:[РЕЙТИНГ НТЛ]])</f>
        <v>3</v>
      </c>
    </row>
    <row r="517" spans="1:124" x14ac:dyDescent="0.25">
      <c r="A517" s="13">
        <v>71</v>
      </c>
      <c r="B517" s="14" t="s">
        <v>231</v>
      </c>
      <c r="C517" s="18" t="s">
        <v>106</v>
      </c>
      <c r="D517" s="14" t="s">
        <v>120</v>
      </c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>
        <v>2</v>
      </c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55">
        <v>0</v>
      </c>
      <c r="DQ517" s="46">
        <v>2</v>
      </c>
      <c r="DR517" s="16">
        <v>1</v>
      </c>
      <c r="DS517" s="43">
        <f>PRODUCT(Таблица1[[#This Row],[РЕЙТИНГ НТЛ]:[РЕГ НТЛ]])</f>
        <v>2</v>
      </c>
      <c r="DT517" s="74">
        <f>SUM(Таблица1[[#This Row],[РЕЙТИНГ DPT]:[РЕЙТИНГ НТЛ]])</f>
        <v>2</v>
      </c>
    </row>
    <row r="518" spans="1:124" x14ac:dyDescent="0.25">
      <c r="A518" s="13">
        <v>20</v>
      </c>
      <c r="B518" s="14" t="s">
        <v>312</v>
      </c>
      <c r="C518" s="18" t="s">
        <v>116</v>
      </c>
      <c r="D518" s="14" t="s">
        <v>117</v>
      </c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>
        <v>3</v>
      </c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55">
        <v>0</v>
      </c>
      <c r="DQ518" s="46">
        <v>2</v>
      </c>
      <c r="DR518" s="16">
        <v>0</v>
      </c>
      <c r="DS518" s="43">
        <f>PRODUCT(Таблица1[[#This Row],[РЕЙТИНГ НТЛ]:[РЕГ НТЛ]])</f>
        <v>0</v>
      </c>
      <c r="DT518" s="74">
        <f>SUM(Таблица1[[#This Row],[РЕЙТИНГ DPT]:[РЕЙТИНГ НТЛ]])</f>
        <v>2</v>
      </c>
    </row>
    <row r="519" spans="1:124" x14ac:dyDescent="0.25">
      <c r="A519" s="13">
        <v>43</v>
      </c>
      <c r="B519" s="14" t="s">
        <v>236</v>
      </c>
      <c r="C519" s="18" t="s">
        <v>104</v>
      </c>
      <c r="D519" s="14" t="s">
        <v>105</v>
      </c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>
        <v>4</v>
      </c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55">
        <v>0</v>
      </c>
      <c r="DQ519" s="49">
        <v>1</v>
      </c>
      <c r="DR519" s="16">
        <v>1</v>
      </c>
      <c r="DS519" s="43">
        <f>PRODUCT(Таблица1[[#This Row],[РЕЙТИНГ НТЛ]:[РЕГ НТЛ]])</f>
        <v>1</v>
      </c>
      <c r="DT519" s="74">
        <f>SUM(Таблица1[[#This Row],[РЕЙТИНГ DPT]:[РЕЙТИНГ НТЛ]])</f>
        <v>1</v>
      </c>
    </row>
    <row r="520" spans="1:124" x14ac:dyDescent="0.25">
      <c r="A520" s="13">
        <v>40</v>
      </c>
      <c r="B520" s="18" t="s">
        <v>280</v>
      </c>
      <c r="C520" s="18" t="s">
        <v>111</v>
      </c>
      <c r="D520" s="14" t="s">
        <v>112</v>
      </c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>
        <v>5</v>
      </c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55">
        <v>0</v>
      </c>
      <c r="DQ520" s="49">
        <v>1</v>
      </c>
      <c r="DR520" s="16">
        <v>1</v>
      </c>
      <c r="DS520" s="43">
        <f>PRODUCT(Таблица1[[#This Row],[РЕЙТИНГ НТЛ]:[РЕГ НТЛ]])</f>
        <v>1</v>
      </c>
      <c r="DT520" s="74">
        <f>SUM(Таблица1[[#This Row],[РЕЙТИНГ DPT]:[РЕЙТИНГ НТЛ]])</f>
        <v>1</v>
      </c>
    </row>
    <row r="521" spans="1:124" x14ac:dyDescent="0.25">
      <c r="A521" s="13">
        <v>32</v>
      </c>
      <c r="B521" s="18" t="s">
        <v>277</v>
      </c>
      <c r="C521" s="18" t="s">
        <v>102</v>
      </c>
      <c r="D521" s="14" t="s">
        <v>171</v>
      </c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>
        <v>6</v>
      </c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55">
        <v>0</v>
      </c>
      <c r="DQ521" s="46">
        <v>1</v>
      </c>
      <c r="DR521" s="16">
        <v>0</v>
      </c>
      <c r="DS521" s="43">
        <f>PRODUCT(Таблица1[[#This Row],[РЕЙТИНГ НТЛ]:[РЕГ НТЛ]])</f>
        <v>0</v>
      </c>
      <c r="DT521" s="74">
        <f>SUM(Таблица1[[#This Row],[РЕЙТИНГ DPT]:[РЕЙТИНГ НТЛ]])</f>
        <v>1</v>
      </c>
    </row>
    <row r="522" spans="1:124" x14ac:dyDescent="0.25">
      <c r="A522" s="21">
        <v>67</v>
      </c>
      <c r="B522" s="18" t="s">
        <v>294</v>
      </c>
      <c r="C522" s="18" t="s">
        <v>102</v>
      </c>
      <c r="D522" s="18" t="s">
        <v>103</v>
      </c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>
        <v>7</v>
      </c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55">
        <v>0</v>
      </c>
      <c r="DQ522" s="66">
        <v>0</v>
      </c>
      <c r="DR522" s="31">
        <v>1</v>
      </c>
      <c r="DS522" s="44">
        <f>PRODUCT(Таблица1[[#This Row],[РЕЙТИНГ НТЛ]:[РЕГ НТЛ]])</f>
        <v>0</v>
      </c>
      <c r="DT522" s="74">
        <f>SUM(Таблица1[[#This Row],[РЕЙТИНГ DPT]:[РЕЙТИНГ НТЛ]])</f>
        <v>0</v>
      </c>
    </row>
    <row r="523" spans="1:124" x14ac:dyDescent="0.25">
      <c r="A523" s="13">
        <v>73</v>
      </c>
      <c r="B523" s="14" t="s">
        <v>298</v>
      </c>
      <c r="C523" s="18" t="s">
        <v>127</v>
      </c>
      <c r="D523" s="14" t="s">
        <v>168</v>
      </c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>
        <v>8</v>
      </c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55">
        <v>0</v>
      </c>
      <c r="DQ523" s="66">
        <v>0</v>
      </c>
      <c r="DR523" s="16">
        <v>0</v>
      </c>
      <c r="DS523" s="43">
        <f>PRODUCT(Таблица1[[#This Row],[РЕЙТИНГ НТЛ]:[РЕГ НТЛ]])</f>
        <v>0</v>
      </c>
      <c r="DT523" s="74">
        <f>SUM(Таблица1[[#This Row],[РЕЙТИНГ DPT]:[РЕЙТИНГ НТЛ]])</f>
        <v>0</v>
      </c>
    </row>
    <row r="524" spans="1:124" x14ac:dyDescent="0.25">
      <c r="A524" s="13">
        <v>63</v>
      </c>
      <c r="B524" s="14" t="s">
        <v>292</v>
      </c>
      <c r="C524" s="18" t="s">
        <v>111</v>
      </c>
      <c r="D524" s="14" t="s">
        <v>112</v>
      </c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>
        <v>9</v>
      </c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20"/>
      <c r="AM524" s="20"/>
      <c r="AN524" s="20"/>
      <c r="AO524" s="20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55">
        <v>0</v>
      </c>
      <c r="DQ524" s="66">
        <v>0</v>
      </c>
      <c r="DR524" s="16">
        <v>0</v>
      </c>
      <c r="DS524" s="43">
        <f>PRODUCT(Таблица1[[#This Row],[РЕЙТИНГ НТЛ]:[РЕГ НТЛ]])</f>
        <v>0</v>
      </c>
      <c r="DT524" s="74">
        <f>SUM(Таблица1[[#This Row],[РЕЙТИНГ DPT]:[РЕЙТИНГ НТЛ]])</f>
        <v>0</v>
      </c>
    </row>
    <row r="525" spans="1:124" x14ac:dyDescent="0.25">
      <c r="A525" s="13">
        <v>72</v>
      </c>
      <c r="B525" s="14" t="s">
        <v>297</v>
      </c>
      <c r="C525" s="18" t="s">
        <v>111</v>
      </c>
      <c r="D525" s="14" t="s">
        <v>112</v>
      </c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>
        <v>10</v>
      </c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55">
        <v>0</v>
      </c>
      <c r="DQ525" s="66">
        <v>0</v>
      </c>
      <c r="DR525" s="16">
        <v>1</v>
      </c>
      <c r="DS525" s="43">
        <f>PRODUCT(Таблица1[[#This Row],[РЕЙТИНГ НТЛ]:[РЕГ НТЛ]])</f>
        <v>0</v>
      </c>
      <c r="DT525" s="74">
        <f>SUM(Таблица1[[#This Row],[РЕЙТИНГ DPT]:[РЕЙТИНГ НТЛ]])</f>
        <v>0</v>
      </c>
    </row>
    <row r="526" spans="1:124" x14ac:dyDescent="0.25">
      <c r="A526" s="13">
        <v>70</v>
      </c>
      <c r="B526" s="14" t="s">
        <v>296</v>
      </c>
      <c r="C526" s="18" t="s">
        <v>106</v>
      </c>
      <c r="D526" s="14" t="s">
        <v>114</v>
      </c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>
        <v>15</v>
      </c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55">
        <v>0</v>
      </c>
      <c r="DQ526" s="66">
        <v>0</v>
      </c>
      <c r="DR526" s="16">
        <v>1</v>
      </c>
      <c r="DS526" s="43">
        <f>PRODUCT(Таблица1[[#This Row],[РЕЙТИНГ НТЛ]:[РЕГ НТЛ]])</f>
        <v>0</v>
      </c>
      <c r="DT526" s="74">
        <f>SUM(Таблица1[[#This Row],[РЕЙТИНГ DPT]:[РЕЙТИНГ НТЛ]])</f>
        <v>0</v>
      </c>
    </row>
    <row r="527" spans="1:124" x14ac:dyDescent="0.25">
      <c r="A527" s="13">
        <v>75</v>
      </c>
      <c r="B527" s="14" t="s">
        <v>248</v>
      </c>
      <c r="C527" s="18" t="s">
        <v>116</v>
      </c>
      <c r="D527" s="14" t="s">
        <v>117</v>
      </c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>
        <v>16</v>
      </c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55">
        <v>0</v>
      </c>
      <c r="DQ527" s="66">
        <v>0</v>
      </c>
      <c r="DR527" s="16">
        <v>0</v>
      </c>
      <c r="DS527" s="43">
        <f>PRODUCT(Таблица1[[#This Row],[РЕЙТИНГ НТЛ]:[РЕГ НТЛ]])</f>
        <v>0</v>
      </c>
      <c r="DT527" s="74">
        <f>SUM(Таблица1[[#This Row],[РЕЙТИНГ DPT]:[РЕЙТИНГ НТЛ]])</f>
        <v>0</v>
      </c>
    </row>
    <row r="528" spans="1:124" x14ac:dyDescent="0.25">
      <c r="A528" s="13">
        <v>14</v>
      </c>
      <c r="B528" s="14" t="s">
        <v>264</v>
      </c>
      <c r="C528" s="18" t="s">
        <v>111</v>
      </c>
      <c r="D528" s="14" t="s">
        <v>112</v>
      </c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 t="s">
        <v>178</v>
      </c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20"/>
      <c r="AM528" s="20"/>
      <c r="AN528" s="20"/>
      <c r="AO528" s="20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55">
        <v>0</v>
      </c>
      <c r="DQ528" s="66">
        <v>0</v>
      </c>
      <c r="DR528" s="31">
        <v>1</v>
      </c>
      <c r="DS528" s="43">
        <f>PRODUCT(Таблица1[[#This Row],[РЕЙТИНГ НТЛ]:[РЕГ НТЛ]])</f>
        <v>0</v>
      </c>
      <c r="DT528" s="74">
        <f>SUM(Таблица1[[#This Row],[РЕЙТИНГ DPT]:[РЕЙТИНГ НТЛ]])</f>
        <v>0</v>
      </c>
    </row>
    <row r="529" spans="1:124" x14ac:dyDescent="0.25">
      <c r="A529" s="13">
        <v>23</v>
      </c>
      <c r="B529" s="14" t="s">
        <v>250</v>
      </c>
      <c r="C529" s="18" t="s">
        <v>104</v>
      </c>
      <c r="D529" s="14" t="s">
        <v>105</v>
      </c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 t="s">
        <v>178</v>
      </c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55">
        <v>0</v>
      </c>
      <c r="DQ529" s="66">
        <v>0</v>
      </c>
      <c r="DR529" s="16">
        <v>1</v>
      </c>
      <c r="DS529" s="43">
        <f>PRODUCT(Таблица1[[#This Row],[РЕЙТИНГ НТЛ]:[РЕГ НТЛ]])</f>
        <v>0</v>
      </c>
      <c r="DT529" s="74">
        <f>SUM(Таблица1[[#This Row],[РЕЙТИНГ DPT]:[РЕЙТИНГ НТЛ]])</f>
        <v>0</v>
      </c>
    </row>
    <row r="530" spans="1:124" x14ac:dyDescent="0.25">
      <c r="A530" s="13">
        <v>17</v>
      </c>
      <c r="B530" s="14" t="s">
        <v>249</v>
      </c>
      <c r="C530" s="18" t="s">
        <v>104</v>
      </c>
      <c r="D530" s="14" t="s">
        <v>105</v>
      </c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 t="s">
        <v>178</v>
      </c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55">
        <v>0</v>
      </c>
      <c r="DQ530" s="66">
        <v>0</v>
      </c>
      <c r="DR530" s="16">
        <v>1</v>
      </c>
      <c r="DS530" s="43">
        <f>PRODUCT(Таблица1[[#This Row],[РЕЙТИНГ НТЛ]:[РЕГ НТЛ]])</f>
        <v>0</v>
      </c>
      <c r="DT530" s="74">
        <f>SUM(Таблица1[[#This Row],[РЕЙТИНГ DPT]:[РЕЙТИНГ НТЛ]])</f>
        <v>0</v>
      </c>
    </row>
    <row r="531" spans="1:124" x14ac:dyDescent="0.25">
      <c r="A531" s="13">
        <v>41</v>
      </c>
      <c r="B531" s="14" t="s">
        <v>313</v>
      </c>
      <c r="C531" s="18" t="s">
        <v>116</v>
      </c>
      <c r="D531" s="14" t="s">
        <v>117</v>
      </c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 t="s">
        <v>178</v>
      </c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20"/>
      <c r="AR531" s="20"/>
      <c r="AS531" s="20"/>
      <c r="AT531" s="20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55">
        <v>0</v>
      </c>
      <c r="DQ531" s="66">
        <v>0</v>
      </c>
      <c r="DR531" s="16">
        <v>0</v>
      </c>
      <c r="DS531" s="43">
        <f>PRODUCT(Таблица1[[#This Row],[РЕЙТИНГ НТЛ]:[РЕГ НТЛ]])</f>
        <v>0</v>
      </c>
      <c r="DT531" s="74">
        <f>SUM(Таблица1[[#This Row],[РЕЙТИНГ DPT]:[РЕЙТИНГ НТЛ]])</f>
        <v>0</v>
      </c>
    </row>
    <row r="532" spans="1:124" x14ac:dyDescent="0.25">
      <c r="A532" s="13">
        <v>18</v>
      </c>
      <c r="B532" s="14" t="s">
        <v>316</v>
      </c>
      <c r="C532" s="18" t="s">
        <v>104</v>
      </c>
      <c r="D532" s="14" t="s">
        <v>105</v>
      </c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 t="s">
        <v>179</v>
      </c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55">
        <v>0</v>
      </c>
      <c r="DQ532" s="66">
        <v>0</v>
      </c>
      <c r="DR532" s="16">
        <v>1</v>
      </c>
      <c r="DS532" s="43">
        <f>PRODUCT(Таблица1[[#This Row],[РЕЙТИНГ НТЛ]:[РЕГ НТЛ]])</f>
        <v>0</v>
      </c>
      <c r="DT532" s="74">
        <f>SUM(Таблица1[[#This Row],[РЕЙТИНГ DPT]:[РЕЙТИНГ НТЛ]])</f>
        <v>0</v>
      </c>
    </row>
    <row r="533" spans="1:124" x14ac:dyDescent="0.25">
      <c r="A533" s="13">
        <v>28</v>
      </c>
      <c r="B533" s="14" t="s">
        <v>274</v>
      </c>
      <c r="C533" s="18" t="s">
        <v>106</v>
      </c>
      <c r="D533" s="14" t="s">
        <v>114</v>
      </c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 t="s">
        <v>179</v>
      </c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20"/>
      <c r="AR533" s="20"/>
      <c r="AS533" s="20"/>
      <c r="AT533" s="20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55">
        <v>0</v>
      </c>
      <c r="DQ533" s="66">
        <v>0</v>
      </c>
      <c r="DR533" s="16">
        <v>1</v>
      </c>
      <c r="DS533" s="43">
        <f>PRODUCT(Таблица1[[#This Row],[РЕЙТИНГ НТЛ]:[РЕГ НТЛ]])</f>
        <v>0</v>
      </c>
      <c r="DT533" s="74">
        <f>SUM(Таблица1[[#This Row],[РЕЙТИНГ DPT]:[РЕЙТИНГ НТЛ]])</f>
        <v>0</v>
      </c>
    </row>
    <row r="534" spans="1:124" x14ac:dyDescent="0.25">
      <c r="A534" s="13">
        <v>46</v>
      </c>
      <c r="B534" s="14" t="s">
        <v>251</v>
      </c>
      <c r="C534" s="18" t="s">
        <v>102</v>
      </c>
      <c r="D534" s="14" t="s">
        <v>103</v>
      </c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>
        <v>1</v>
      </c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55">
        <v>0</v>
      </c>
      <c r="DQ534" s="49">
        <v>3</v>
      </c>
      <c r="DR534" s="16">
        <v>1</v>
      </c>
      <c r="DS534" s="43">
        <f>PRODUCT(Таблица1[[#This Row],[РЕЙТИНГ НТЛ]:[РЕГ НТЛ]])</f>
        <v>3</v>
      </c>
      <c r="DT534" s="74">
        <f>SUM(Таблица1[[#This Row],[РЕЙТИНГ DPT]:[РЕЙТИНГ НТЛ]])</f>
        <v>3</v>
      </c>
    </row>
    <row r="535" spans="1:124" x14ac:dyDescent="0.25">
      <c r="A535" s="13">
        <v>61</v>
      </c>
      <c r="B535" s="14" t="s">
        <v>243</v>
      </c>
      <c r="C535" s="18" t="s">
        <v>104</v>
      </c>
      <c r="D535" s="14" t="s">
        <v>105</v>
      </c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>
        <v>2</v>
      </c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55">
        <v>0</v>
      </c>
      <c r="DQ535" s="49">
        <v>2</v>
      </c>
      <c r="DR535" s="16">
        <v>1</v>
      </c>
      <c r="DS535" s="43">
        <f>PRODUCT(Таблица1[[#This Row],[РЕЙТИНГ НТЛ]:[РЕГ НТЛ]])</f>
        <v>2</v>
      </c>
      <c r="DT535" s="74">
        <f>SUM(Таблица1[[#This Row],[РЕЙТИНГ DPT]:[РЕЙТИНГ НТЛ]])</f>
        <v>2</v>
      </c>
    </row>
    <row r="536" spans="1:124" x14ac:dyDescent="0.25">
      <c r="A536" s="13">
        <v>8</v>
      </c>
      <c r="B536" s="14" t="s">
        <v>241</v>
      </c>
      <c r="C536" s="18" t="s">
        <v>106</v>
      </c>
      <c r="D536" s="14" t="s">
        <v>108</v>
      </c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>
        <v>3</v>
      </c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55">
        <v>0</v>
      </c>
      <c r="DQ536" s="49">
        <v>2</v>
      </c>
      <c r="DR536" s="16">
        <v>0</v>
      </c>
      <c r="DS536" s="43">
        <f>PRODUCT(Таблица1[[#This Row],[РЕЙТИНГ НТЛ]:[РЕГ НТЛ]])</f>
        <v>0</v>
      </c>
      <c r="DT536" s="74">
        <f>SUM(Таблица1[[#This Row],[РЕЙТИНГ DPT]:[РЕЙТИНГ НТЛ]])</f>
        <v>2</v>
      </c>
    </row>
    <row r="537" spans="1:124" x14ac:dyDescent="0.25">
      <c r="A537" s="13">
        <v>2</v>
      </c>
      <c r="B537" s="14" t="s">
        <v>242</v>
      </c>
      <c r="C537" s="18" t="s">
        <v>104</v>
      </c>
      <c r="D537" s="14" t="s">
        <v>105</v>
      </c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>
        <v>4</v>
      </c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55">
        <v>0</v>
      </c>
      <c r="DQ537" s="49">
        <v>1</v>
      </c>
      <c r="DR537" s="19">
        <v>1</v>
      </c>
      <c r="DS537" s="43">
        <f>PRODUCT(Таблица1[[#This Row],[РЕЙТИНГ НТЛ]:[РЕГ НТЛ]])</f>
        <v>1</v>
      </c>
      <c r="DT537" s="74">
        <f>SUM(Таблица1[[#This Row],[РЕЙТИНГ DPT]:[РЕЙТИНГ НТЛ]])</f>
        <v>1</v>
      </c>
    </row>
    <row r="538" spans="1:124" x14ac:dyDescent="0.25">
      <c r="A538" s="13">
        <v>3</v>
      </c>
      <c r="B538" s="14" t="s">
        <v>244</v>
      </c>
      <c r="C538" s="18" t="s">
        <v>153</v>
      </c>
      <c r="D538" s="14" t="s">
        <v>145</v>
      </c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>
        <v>5</v>
      </c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55">
        <v>0</v>
      </c>
      <c r="DQ538" s="49">
        <v>1</v>
      </c>
      <c r="DR538" s="16">
        <v>0</v>
      </c>
      <c r="DS538" s="43">
        <f>PRODUCT(Таблица1[[#This Row],[РЕЙТИНГ НТЛ]:[РЕГ НТЛ]])</f>
        <v>0</v>
      </c>
      <c r="DT538" s="74">
        <f>SUM(Таблица1[[#This Row],[РЕЙТИНГ DPT]:[РЕЙТИНГ НТЛ]])</f>
        <v>1</v>
      </c>
    </row>
    <row r="539" spans="1:124" x14ac:dyDescent="0.25">
      <c r="A539" s="13">
        <v>47</v>
      </c>
      <c r="B539" s="14" t="s">
        <v>253</v>
      </c>
      <c r="C539" s="18" t="s">
        <v>104</v>
      </c>
      <c r="D539" s="14" t="s">
        <v>105</v>
      </c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>
        <v>6</v>
      </c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55">
        <v>0</v>
      </c>
      <c r="DQ539" s="49">
        <v>1</v>
      </c>
      <c r="DR539" s="16">
        <v>1</v>
      </c>
      <c r="DS539" s="43">
        <f>PRODUCT(Таблица1[[#This Row],[РЕЙТИНГ НТЛ]:[РЕГ НТЛ]])</f>
        <v>1</v>
      </c>
      <c r="DT539" s="74">
        <f>SUM(Таблица1[[#This Row],[РЕЙТИНГ DPT]:[РЕЙТИНГ НТЛ]])</f>
        <v>1</v>
      </c>
    </row>
    <row r="540" spans="1:124" x14ac:dyDescent="0.25">
      <c r="A540" s="13">
        <v>46</v>
      </c>
      <c r="B540" s="14" t="s">
        <v>251</v>
      </c>
      <c r="C540" s="18" t="s">
        <v>102</v>
      </c>
      <c r="D540" s="14" t="s">
        <v>103</v>
      </c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>
        <v>1</v>
      </c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20"/>
      <c r="AR540" s="20"/>
      <c r="AS540" s="20"/>
      <c r="AT540" s="20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55">
        <v>0</v>
      </c>
      <c r="DQ540" s="49">
        <v>3</v>
      </c>
      <c r="DR540" s="16">
        <v>1</v>
      </c>
      <c r="DS540" s="43">
        <f>PRODUCT(Таблица1[[#This Row],[РЕЙТИНГ НТЛ]:[РЕГ НТЛ]])</f>
        <v>3</v>
      </c>
      <c r="DT540" s="74">
        <f>SUM(Таблица1[[#This Row],[РЕЙТИНГ DPT]:[РЕЙТИНГ НТЛ]])</f>
        <v>3</v>
      </c>
    </row>
    <row r="541" spans="1:124" x14ac:dyDescent="0.25">
      <c r="A541" s="13">
        <v>44</v>
      </c>
      <c r="B541" s="14" t="s">
        <v>315</v>
      </c>
      <c r="C541" s="18" t="s">
        <v>104</v>
      </c>
      <c r="D541" s="14" t="s">
        <v>105</v>
      </c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>
        <v>2</v>
      </c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55">
        <v>0</v>
      </c>
      <c r="DQ541" s="49">
        <v>2</v>
      </c>
      <c r="DR541" s="16">
        <v>1</v>
      </c>
      <c r="DS541" s="43">
        <f>PRODUCT(Таблица1[[#This Row],[РЕЙТИНГ НТЛ]:[РЕГ НТЛ]])</f>
        <v>2</v>
      </c>
      <c r="DT541" s="74">
        <f>SUM(Таблица1[[#This Row],[РЕЙТИНГ DPT]:[РЕЙТИНГ НТЛ]])</f>
        <v>2</v>
      </c>
    </row>
    <row r="542" spans="1:124" x14ac:dyDescent="0.25">
      <c r="A542" s="13">
        <v>8</v>
      </c>
      <c r="B542" s="14" t="s">
        <v>241</v>
      </c>
      <c r="C542" s="18" t="s">
        <v>106</v>
      </c>
      <c r="D542" s="14" t="s">
        <v>108</v>
      </c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>
        <v>3</v>
      </c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55">
        <v>0</v>
      </c>
      <c r="DQ542" s="49">
        <v>2</v>
      </c>
      <c r="DR542" s="16">
        <v>0</v>
      </c>
      <c r="DS542" s="43">
        <f>PRODUCT(Таблица1[[#This Row],[РЕЙТИНГ НТЛ]:[РЕГ НТЛ]])</f>
        <v>0</v>
      </c>
      <c r="DT542" s="74">
        <f>SUM(Таблица1[[#This Row],[РЕЙТИНГ DPT]:[РЕЙТИНГ НТЛ]])</f>
        <v>2</v>
      </c>
    </row>
    <row r="543" spans="1:124" x14ac:dyDescent="0.25">
      <c r="A543" s="13">
        <v>65</v>
      </c>
      <c r="B543" s="14" t="s">
        <v>228</v>
      </c>
      <c r="C543" s="18" t="s">
        <v>102</v>
      </c>
      <c r="D543" s="14" t="s">
        <v>103</v>
      </c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20"/>
      <c r="X543" s="20">
        <v>4</v>
      </c>
      <c r="Y543" s="20"/>
      <c r="Z543" s="20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55">
        <v>0</v>
      </c>
      <c r="DQ543" s="49">
        <v>1</v>
      </c>
      <c r="DR543" s="16">
        <v>1</v>
      </c>
      <c r="DS543" s="43">
        <f>PRODUCT(Таблица1[[#This Row],[РЕЙТИНГ НТЛ]:[РЕГ НТЛ]])</f>
        <v>1</v>
      </c>
      <c r="DT543" s="74">
        <f>SUM(Таблица1[[#This Row],[РЕЙТИНГ DPT]:[РЕЙТИНГ НТЛ]])</f>
        <v>1</v>
      </c>
    </row>
    <row r="544" spans="1:124" x14ac:dyDescent="0.25">
      <c r="A544" s="13">
        <v>5</v>
      </c>
      <c r="B544" s="14" t="s">
        <v>260</v>
      </c>
      <c r="C544" s="18" t="s">
        <v>102</v>
      </c>
      <c r="D544" s="14" t="s">
        <v>103</v>
      </c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>
        <v>5</v>
      </c>
      <c r="Y544" s="14"/>
      <c r="Z544" s="14"/>
      <c r="AA544" s="14"/>
      <c r="AB544" s="14"/>
      <c r="AC544" s="14"/>
      <c r="AD544" s="14"/>
      <c r="AE544" s="14"/>
      <c r="AF544" s="14"/>
      <c r="AG544" s="20"/>
      <c r="AH544" s="20"/>
      <c r="AI544" s="20"/>
      <c r="AJ544" s="20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55">
        <v>0</v>
      </c>
      <c r="DQ544" s="49">
        <v>1</v>
      </c>
      <c r="DR544" s="16">
        <v>1</v>
      </c>
      <c r="DS544" s="43">
        <f>PRODUCT(Таблица1[[#This Row],[РЕЙТИНГ НТЛ]:[РЕГ НТЛ]])</f>
        <v>1</v>
      </c>
      <c r="DT544" s="74">
        <f>SUM(Таблица1[[#This Row],[РЕЙТИНГ DPT]:[РЕЙТИНГ НТЛ]])</f>
        <v>1</v>
      </c>
    </row>
    <row r="545" spans="1:124" x14ac:dyDescent="0.25">
      <c r="A545" s="13">
        <v>3</v>
      </c>
      <c r="B545" s="14" t="s">
        <v>244</v>
      </c>
      <c r="C545" s="18" t="s">
        <v>153</v>
      </c>
      <c r="D545" s="14" t="s">
        <v>145</v>
      </c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>
        <v>6</v>
      </c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55">
        <v>0</v>
      </c>
      <c r="DQ545" s="49">
        <v>1</v>
      </c>
      <c r="DR545" s="16">
        <v>0</v>
      </c>
      <c r="DS545" s="43">
        <f>PRODUCT(Таблица1[[#This Row],[РЕЙТИНГ НТЛ]:[РЕГ НТЛ]])</f>
        <v>0</v>
      </c>
      <c r="DT545" s="74">
        <f>SUM(Таблица1[[#This Row],[РЕЙТИНГ DPT]:[РЕЙТИНГ НТЛ]])</f>
        <v>1</v>
      </c>
    </row>
    <row r="546" spans="1:124" x14ac:dyDescent="0.25">
      <c r="A546" s="13">
        <v>2</v>
      </c>
      <c r="B546" s="14" t="s">
        <v>242</v>
      </c>
      <c r="C546" s="14" t="s">
        <v>104</v>
      </c>
      <c r="D546" s="14" t="s">
        <v>105</v>
      </c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>
        <v>7</v>
      </c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55">
        <v>0</v>
      </c>
      <c r="DQ546" s="66">
        <v>0</v>
      </c>
      <c r="DR546" s="19">
        <v>1</v>
      </c>
      <c r="DS546" s="43">
        <f>PRODUCT(Таблица1[[#This Row],[РЕЙТИНГ НТЛ]:[РЕГ НТЛ]])</f>
        <v>0</v>
      </c>
      <c r="DT546" s="74">
        <f>SUM(Таблица1[[#This Row],[РЕЙТИНГ DPT]:[РЕЙТИНГ НТЛ]])</f>
        <v>0</v>
      </c>
    </row>
    <row r="547" spans="1:124" x14ac:dyDescent="0.25">
      <c r="A547" s="13">
        <v>33</v>
      </c>
      <c r="B547" s="14" t="s">
        <v>278</v>
      </c>
      <c r="C547" s="14" t="s">
        <v>102</v>
      </c>
      <c r="D547" s="14" t="s">
        <v>103</v>
      </c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 t="s">
        <v>121</v>
      </c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20"/>
      <c r="AR547" s="20"/>
      <c r="AS547" s="20"/>
      <c r="AT547" s="20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55">
        <v>0</v>
      </c>
      <c r="DQ547" s="66">
        <v>0</v>
      </c>
      <c r="DR547" s="16">
        <v>1</v>
      </c>
      <c r="DS547" s="43">
        <f>PRODUCT(Таблица1[[#This Row],[РЕЙТИНГ НТЛ]:[РЕГ НТЛ]])</f>
        <v>0</v>
      </c>
      <c r="DT547" s="74">
        <f>SUM(Таблица1[[#This Row],[РЕЙТИНГ DPT]:[РЕЙТИНГ НТЛ]])</f>
        <v>0</v>
      </c>
    </row>
    <row r="548" spans="1:124" x14ac:dyDescent="0.25">
      <c r="A548" s="13">
        <v>60</v>
      </c>
      <c r="B548" s="14" t="s">
        <v>290</v>
      </c>
      <c r="C548" s="14" t="s">
        <v>102</v>
      </c>
      <c r="D548" s="14" t="s">
        <v>103</v>
      </c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 t="s">
        <v>121</v>
      </c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20"/>
      <c r="AR548" s="20"/>
      <c r="AS548" s="20"/>
      <c r="AT548" s="20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55">
        <v>0</v>
      </c>
      <c r="DQ548" s="66">
        <v>0</v>
      </c>
      <c r="DR548" s="16">
        <v>0</v>
      </c>
      <c r="DS548" s="43">
        <f>PRODUCT(Таблица1[[#This Row],[РЕЙТИНГ НТЛ]:[РЕГ НТЛ]])</f>
        <v>0</v>
      </c>
      <c r="DT548" s="74">
        <f>SUM(Таблица1[[#This Row],[РЕЙТИНГ DPT]:[РЕЙТИНГ НТЛ]])</f>
        <v>0</v>
      </c>
    </row>
    <row r="549" spans="1:124" x14ac:dyDescent="0.25">
      <c r="A549" s="13">
        <v>13</v>
      </c>
      <c r="B549" s="14" t="s">
        <v>237</v>
      </c>
      <c r="C549" s="14" t="s">
        <v>102</v>
      </c>
      <c r="D549" s="14" t="s">
        <v>103</v>
      </c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 t="s">
        <v>123</v>
      </c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20"/>
      <c r="AR549" s="20"/>
      <c r="AS549" s="20"/>
      <c r="AT549" s="20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55">
        <v>0</v>
      </c>
      <c r="DQ549" s="66">
        <v>0</v>
      </c>
      <c r="DR549" s="16">
        <v>1</v>
      </c>
      <c r="DS549" s="43">
        <f>PRODUCT(Таблица1[[#This Row],[РЕЙТИНГ НТЛ]:[РЕГ НТЛ]])</f>
        <v>0</v>
      </c>
      <c r="DT549" s="74">
        <f>SUM(Таблица1[[#This Row],[РЕЙТИНГ DPT]:[РЕЙТИНГ НТЛ]])</f>
        <v>0</v>
      </c>
    </row>
    <row r="550" spans="1:124" x14ac:dyDescent="0.25">
      <c r="A550" s="21">
        <v>7</v>
      </c>
      <c r="B550" s="18" t="s">
        <v>235</v>
      </c>
      <c r="C550" s="14" t="s">
        <v>106</v>
      </c>
      <c r="D550" s="18" t="s">
        <v>114</v>
      </c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 t="s">
        <v>123</v>
      </c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55">
        <v>0</v>
      </c>
      <c r="DQ550" s="66">
        <v>0</v>
      </c>
      <c r="DR550" s="16">
        <v>1</v>
      </c>
      <c r="DS550" s="44">
        <f>PRODUCT(Таблица1[[#This Row],[РЕЙТИНГ НТЛ]:[РЕГ НТЛ]])</f>
        <v>0</v>
      </c>
      <c r="DT550" s="74">
        <f>SUM(Таблица1[[#This Row],[РЕЙТИНГ DPT]:[РЕЙТИНГ НТЛ]])</f>
        <v>0</v>
      </c>
    </row>
    <row r="551" spans="1:124" x14ac:dyDescent="0.25">
      <c r="A551" s="13">
        <v>16</v>
      </c>
      <c r="B551" s="14" t="s">
        <v>266</v>
      </c>
      <c r="C551" s="14" t="s">
        <v>102</v>
      </c>
      <c r="D551" s="14" t="s">
        <v>103</v>
      </c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 t="s">
        <v>177</v>
      </c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55">
        <v>0</v>
      </c>
      <c r="DQ551" s="66">
        <v>0</v>
      </c>
      <c r="DR551" s="16">
        <v>0</v>
      </c>
      <c r="DS551" s="43">
        <f>PRODUCT(Таблица1[[#This Row],[РЕЙТИНГ НТЛ]:[РЕГ НТЛ]])</f>
        <v>0</v>
      </c>
      <c r="DT551" s="74">
        <f>SUM(Таблица1[[#This Row],[РЕЙТИНГ DPT]:[РЕЙТИНГ НТЛ]])</f>
        <v>0</v>
      </c>
    </row>
    <row r="552" spans="1:124" x14ac:dyDescent="0.25">
      <c r="A552" s="13">
        <v>61</v>
      </c>
      <c r="B552" s="14" t="s">
        <v>243</v>
      </c>
      <c r="C552" s="14" t="s">
        <v>104</v>
      </c>
      <c r="D552" s="14" t="s">
        <v>105</v>
      </c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 t="s">
        <v>177</v>
      </c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55">
        <v>0</v>
      </c>
      <c r="DQ552" s="66">
        <v>0</v>
      </c>
      <c r="DR552" s="16">
        <v>1</v>
      </c>
      <c r="DS552" s="43">
        <f>PRODUCT(Таблица1[[#This Row],[РЕЙТИНГ НТЛ]:[РЕГ НТЛ]])</f>
        <v>0</v>
      </c>
      <c r="DT552" s="74">
        <f>SUM(Таблица1[[#This Row],[РЕЙТИНГ DPT]:[РЕЙТИНГ НТЛ]])</f>
        <v>0</v>
      </c>
    </row>
    <row r="553" spans="1:124" x14ac:dyDescent="0.25">
      <c r="A553" s="13">
        <v>74</v>
      </c>
      <c r="B553" s="14" t="s">
        <v>256</v>
      </c>
      <c r="C553" s="14" t="s">
        <v>104</v>
      </c>
      <c r="D553" s="14" t="s">
        <v>105</v>
      </c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 t="s">
        <v>177</v>
      </c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55">
        <v>0</v>
      </c>
      <c r="DQ553" s="66">
        <v>0</v>
      </c>
      <c r="DR553" s="16">
        <v>1</v>
      </c>
      <c r="DS553" s="43">
        <f>PRODUCT(Таблица1[[#This Row],[РЕЙТИНГ НТЛ]:[РЕГ НТЛ]])</f>
        <v>0</v>
      </c>
      <c r="DT553" s="74">
        <f>SUM(Таблица1[[#This Row],[РЕЙТИНГ DPT]:[РЕЙТИНГ НТЛ]])</f>
        <v>0</v>
      </c>
    </row>
    <row r="554" spans="1:124" x14ac:dyDescent="0.25">
      <c r="A554" s="21">
        <v>31</v>
      </c>
      <c r="B554" s="18" t="s">
        <v>252</v>
      </c>
      <c r="C554" s="14" t="s">
        <v>104</v>
      </c>
      <c r="D554" s="18" t="s">
        <v>105</v>
      </c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 t="s">
        <v>177</v>
      </c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55">
        <v>0</v>
      </c>
      <c r="DQ554" s="66">
        <v>0</v>
      </c>
      <c r="DR554" s="16">
        <v>1</v>
      </c>
      <c r="DS554" s="44">
        <f>PRODUCT(Таблица1[[#This Row],[РЕЙТИНГ НТЛ]:[РЕГ НТЛ]])</f>
        <v>0</v>
      </c>
      <c r="DT554" s="74">
        <f>SUM(Таблица1[[#This Row],[РЕЙТИНГ DPT]:[РЕЙТИНГ НТЛ]])</f>
        <v>0</v>
      </c>
    </row>
    <row r="555" spans="1:124" x14ac:dyDescent="0.25">
      <c r="A555" s="13">
        <v>39</v>
      </c>
      <c r="B555" s="14" t="s">
        <v>255</v>
      </c>
      <c r="C555" s="14" t="s">
        <v>156</v>
      </c>
      <c r="D555" s="14" t="s">
        <v>151</v>
      </c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 t="s">
        <v>177</v>
      </c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55">
        <v>0</v>
      </c>
      <c r="DQ555" s="66">
        <v>0</v>
      </c>
      <c r="DR555" s="16">
        <v>0</v>
      </c>
      <c r="DS555" s="43">
        <f>PRODUCT(Таблица1[[#This Row],[РЕЙТИНГ НТЛ]:[РЕГ НТЛ]])</f>
        <v>0</v>
      </c>
      <c r="DT555" s="74">
        <f>SUM(Таблица1[[#This Row],[РЕЙТИНГ DPT]:[РЕЙТИНГ НТЛ]])</f>
        <v>0</v>
      </c>
    </row>
    <row r="556" spans="1:124" x14ac:dyDescent="0.25">
      <c r="A556" s="13">
        <v>9</v>
      </c>
      <c r="B556" s="14" t="s">
        <v>261</v>
      </c>
      <c r="C556" s="14" t="s">
        <v>102</v>
      </c>
      <c r="D556" s="14" t="s">
        <v>103</v>
      </c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 t="s">
        <v>176</v>
      </c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55">
        <v>0</v>
      </c>
      <c r="DQ556" s="66">
        <v>0</v>
      </c>
      <c r="DR556" s="31">
        <v>1</v>
      </c>
      <c r="DS556" s="43">
        <f>PRODUCT(Таблица1[[#This Row],[РЕЙТИНГ НТЛ]:[РЕГ НТЛ]])</f>
        <v>0</v>
      </c>
      <c r="DT556" s="74">
        <f>SUM(Таблица1[[#This Row],[РЕЙТИНГ DPT]:[РЕЙТИНГ НТЛ]])</f>
        <v>0</v>
      </c>
    </row>
    <row r="557" spans="1:124" x14ac:dyDescent="0.25">
      <c r="A557" s="13">
        <v>35</v>
      </c>
      <c r="B557" s="14" t="s">
        <v>245</v>
      </c>
      <c r="C557" s="14" t="s">
        <v>102</v>
      </c>
      <c r="D557" s="14" t="s">
        <v>103</v>
      </c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 t="s">
        <v>176</v>
      </c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55">
        <v>0</v>
      </c>
      <c r="DQ557" s="66">
        <v>0</v>
      </c>
      <c r="DR557" s="31">
        <v>1</v>
      </c>
      <c r="DS557" s="43">
        <f>PRODUCT(Таблица1[[#This Row],[РЕЙТИНГ НТЛ]:[РЕГ НТЛ]])</f>
        <v>0</v>
      </c>
      <c r="DT557" s="74">
        <f>SUM(Таблица1[[#This Row],[РЕЙТИНГ DPT]:[РЕЙТИНГ НТЛ]])</f>
        <v>0</v>
      </c>
    </row>
    <row r="558" spans="1:124" x14ac:dyDescent="0.25">
      <c r="A558" s="21">
        <v>10</v>
      </c>
      <c r="B558" s="18" t="s">
        <v>262</v>
      </c>
      <c r="C558" s="14" t="s">
        <v>102</v>
      </c>
      <c r="D558" s="18" t="s">
        <v>103</v>
      </c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 t="s">
        <v>176</v>
      </c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22"/>
      <c r="AR558" s="22"/>
      <c r="AS558" s="22"/>
      <c r="AT558" s="22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55">
        <v>0</v>
      </c>
      <c r="DQ558" s="66">
        <v>0</v>
      </c>
      <c r="DR558" s="16">
        <v>1</v>
      </c>
      <c r="DS558" s="44">
        <f>PRODUCT(Таблица1[[#This Row],[РЕЙТИНГ НТЛ]:[РЕГ НТЛ]])</f>
        <v>0</v>
      </c>
      <c r="DT558" s="74">
        <f>SUM(Таблица1[[#This Row],[РЕЙТИНГ DPT]:[РЕЙТИНГ НТЛ]])</f>
        <v>0</v>
      </c>
    </row>
    <row r="559" spans="1:124" x14ac:dyDescent="0.25">
      <c r="A559" s="13">
        <v>34</v>
      </c>
      <c r="B559" s="14" t="s">
        <v>230</v>
      </c>
      <c r="C559" s="14" t="s">
        <v>156</v>
      </c>
      <c r="D559" s="14" t="s">
        <v>141</v>
      </c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 t="s">
        <v>176</v>
      </c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55">
        <v>0</v>
      </c>
      <c r="DQ559" s="66">
        <v>0</v>
      </c>
      <c r="DR559" s="16">
        <v>0</v>
      </c>
      <c r="DS559" s="43">
        <f>PRODUCT(Таблица1[[#This Row],[РЕЙТИНГ НТЛ]:[РЕГ НТЛ]])</f>
        <v>0</v>
      </c>
      <c r="DT559" s="74">
        <f>SUM(Таблица1[[#This Row],[РЕЙТИНГ DPT]:[РЕЙТИНГ НТЛ]])</f>
        <v>0</v>
      </c>
    </row>
    <row r="560" spans="1:124" x14ac:dyDescent="0.25">
      <c r="A560" s="13">
        <v>45</v>
      </c>
      <c r="B560" s="14" t="s">
        <v>430</v>
      </c>
      <c r="C560" s="14" t="s">
        <v>104</v>
      </c>
      <c r="D560" s="14" t="s">
        <v>105</v>
      </c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>
        <v>1</v>
      </c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55">
        <v>0</v>
      </c>
      <c r="DQ560" s="49">
        <v>6</v>
      </c>
      <c r="DR560" s="16">
        <v>1</v>
      </c>
      <c r="DS560" s="43">
        <f>PRODUCT(Таблица1[[#This Row],[РЕЙТИНГ НТЛ]:[РЕГ НТЛ]])</f>
        <v>6</v>
      </c>
      <c r="DT560" s="74">
        <f>SUM(Таблица1[[#This Row],[РЕЙТИНГ DPT]:[РЕЙТИНГ НТЛ]])</f>
        <v>6</v>
      </c>
    </row>
    <row r="561" spans="1:124" x14ac:dyDescent="0.25">
      <c r="A561" s="13">
        <v>66</v>
      </c>
      <c r="B561" s="14" t="s">
        <v>223</v>
      </c>
      <c r="C561" s="14" t="s">
        <v>102</v>
      </c>
      <c r="D561" s="14" t="s">
        <v>103</v>
      </c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>
        <v>2</v>
      </c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55">
        <v>0</v>
      </c>
      <c r="DQ561" s="49">
        <v>4</v>
      </c>
      <c r="DR561" s="31">
        <v>1</v>
      </c>
      <c r="DS561" s="43">
        <f>PRODUCT(Таблица1[[#This Row],[РЕЙТИНГ НТЛ]:[РЕГ НТЛ]])</f>
        <v>4</v>
      </c>
      <c r="DT561" s="74">
        <f>SUM(Таблица1[[#This Row],[РЕЙТИНГ DPT]:[РЕЙТИНГ НТЛ]])</f>
        <v>4</v>
      </c>
    </row>
    <row r="562" spans="1:124" x14ac:dyDescent="0.25">
      <c r="A562" s="13">
        <v>234</v>
      </c>
      <c r="B562" s="14" t="s">
        <v>226</v>
      </c>
      <c r="C562" s="14" t="s">
        <v>106</v>
      </c>
      <c r="D562" s="14" t="s">
        <v>119</v>
      </c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>
        <v>3</v>
      </c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55">
        <v>0</v>
      </c>
      <c r="DQ562" s="49">
        <v>4</v>
      </c>
      <c r="DR562" s="16">
        <v>1</v>
      </c>
      <c r="DS562" s="43">
        <f>PRODUCT(Таблица1[[#This Row],[РЕЙТИНГ НТЛ]:[РЕГ НТЛ]])</f>
        <v>4</v>
      </c>
      <c r="DT562" s="74">
        <f>SUM(Таблица1[[#This Row],[РЕЙТИНГ DPT]:[РЕЙТИНГ НТЛ]])</f>
        <v>4</v>
      </c>
    </row>
    <row r="563" spans="1:124" x14ac:dyDescent="0.25">
      <c r="A563" s="13">
        <v>41</v>
      </c>
      <c r="B563" s="14" t="s">
        <v>433</v>
      </c>
      <c r="C563" s="14" t="s">
        <v>116</v>
      </c>
      <c r="D563" s="14" t="s">
        <v>117</v>
      </c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>
        <v>4</v>
      </c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55">
        <v>0</v>
      </c>
      <c r="DQ563" s="49">
        <v>2</v>
      </c>
      <c r="DR563" s="16">
        <v>0</v>
      </c>
      <c r="DS563" s="43">
        <f>PRODUCT(Таблица1[[#This Row],[РЕЙТИНГ НТЛ]:[РЕГ НТЛ]])</f>
        <v>0</v>
      </c>
      <c r="DT563" s="74">
        <f>SUM(Таблица1[[#This Row],[РЕЙТИНГ DPT]:[РЕЙТИНГ НТЛ]])</f>
        <v>2</v>
      </c>
    </row>
    <row r="564" spans="1:124" x14ac:dyDescent="0.25">
      <c r="A564" s="13">
        <v>71</v>
      </c>
      <c r="B564" s="14" t="s">
        <v>224</v>
      </c>
      <c r="C564" s="14" t="s">
        <v>106</v>
      </c>
      <c r="D564" s="14" t="s">
        <v>120</v>
      </c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>
        <v>5</v>
      </c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55">
        <v>0</v>
      </c>
      <c r="DQ564" s="49">
        <v>2</v>
      </c>
      <c r="DR564" s="16">
        <v>1</v>
      </c>
      <c r="DS564" s="43">
        <f>PRODUCT(Таблица1[[#This Row],[РЕЙТИНГ НТЛ]:[РЕГ НТЛ]])</f>
        <v>2</v>
      </c>
      <c r="DT564" s="74">
        <f>SUM(Таблица1[[#This Row],[РЕЙТИНГ DPT]:[РЕЙТИНГ НТЛ]])</f>
        <v>2</v>
      </c>
    </row>
    <row r="565" spans="1:124" x14ac:dyDescent="0.25">
      <c r="A565" s="13">
        <v>241</v>
      </c>
      <c r="B565" s="14" t="s">
        <v>225</v>
      </c>
      <c r="C565" s="14" t="s">
        <v>156</v>
      </c>
      <c r="D565" s="14" t="s">
        <v>141</v>
      </c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>
        <v>6</v>
      </c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/>
      <c r="DE565" s="14"/>
      <c r="DF565" s="14"/>
      <c r="DG565" s="14"/>
      <c r="DH565" s="14"/>
      <c r="DI565" s="14"/>
      <c r="DJ565" s="14"/>
      <c r="DK565" s="14"/>
      <c r="DL565" s="14"/>
      <c r="DM565" s="14"/>
      <c r="DN565" s="14"/>
      <c r="DO565" s="14"/>
      <c r="DP565" s="55">
        <v>0</v>
      </c>
      <c r="DQ565" s="49">
        <v>2</v>
      </c>
      <c r="DR565" s="16">
        <v>0</v>
      </c>
      <c r="DS565" s="43">
        <f>PRODUCT(Таблица1[[#This Row],[РЕЙТИНГ НТЛ]:[РЕГ НТЛ]])</f>
        <v>0</v>
      </c>
      <c r="DT565" s="74">
        <f>SUM(Таблица1[[#This Row],[РЕЙТИНГ DPT]:[РЕЙТИНГ НТЛ]])</f>
        <v>2</v>
      </c>
    </row>
    <row r="566" spans="1:124" x14ac:dyDescent="0.25">
      <c r="A566" s="13">
        <v>58</v>
      </c>
      <c r="B566" s="14" t="s">
        <v>435</v>
      </c>
      <c r="C566" s="14" t="s">
        <v>156</v>
      </c>
      <c r="D566" s="14" t="s">
        <v>141</v>
      </c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>
        <v>7</v>
      </c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55">
        <v>0</v>
      </c>
      <c r="DQ566" s="66">
        <v>0</v>
      </c>
      <c r="DR566" s="16">
        <v>0</v>
      </c>
      <c r="DS566" s="43">
        <f>PRODUCT(Таблица1[[#This Row],[РЕЙТИНГ НТЛ]:[РЕГ НТЛ]])</f>
        <v>0</v>
      </c>
      <c r="DT566" s="74">
        <f>SUM(Таблица1[[#This Row],[РЕЙТИНГ DPT]:[РЕЙТИНГ НТЛ]])</f>
        <v>0</v>
      </c>
    </row>
    <row r="567" spans="1:124" x14ac:dyDescent="0.25">
      <c r="A567" s="21">
        <v>28</v>
      </c>
      <c r="B567" s="14" t="s">
        <v>227</v>
      </c>
      <c r="C567" s="14" t="s">
        <v>106</v>
      </c>
      <c r="D567" s="18" t="s">
        <v>114</v>
      </c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>
        <v>8</v>
      </c>
      <c r="X567" s="18"/>
      <c r="Y567" s="18"/>
      <c r="Z567" s="18"/>
      <c r="AA567" s="18"/>
      <c r="AB567" s="18"/>
      <c r="AC567" s="18"/>
      <c r="AD567" s="18"/>
      <c r="AE567" s="18"/>
      <c r="AF567" s="18"/>
      <c r="AG567" s="22"/>
      <c r="AH567" s="22"/>
      <c r="AI567" s="22"/>
      <c r="AJ567" s="22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55">
        <v>0</v>
      </c>
      <c r="DQ567" s="66">
        <v>0</v>
      </c>
      <c r="DR567" s="16">
        <v>1</v>
      </c>
      <c r="DS567" s="44">
        <f>PRODUCT(Таблица1[[#This Row],[РЕЙТИНГ НТЛ]:[РЕГ НТЛ]])</f>
        <v>0</v>
      </c>
      <c r="DT567" s="74">
        <f>SUM(Таблица1[[#This Row],[РЕЙТИНГ DPT]:[РЕЙТИНГ НТЛ]])</f>
        <v>0</v>
      </c>
    </row>
    <row r="568" spans="1:124" x14ac:dyDescent="0.25">
      <c r="A568" s="13">
        <v>71</v>
      </c>
      <c r="B568" s="14" t="s">
        <v>231</v>
      </c>
      <c r="C568" s="14" t="s">
        <v>106</v>
      </c>
      <c r="D568" s="14" t="s">
        <v>120</v>
      </c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>
        <v>1</v>
      </c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/>
      <c r="DE568" s="14"/>
      <c r="DF568" s="14"/>
      <c r="DG568" s="14"/>
      <c r="DH568" s="14"/>
      <c r="DI568" s="14"/>
      <c r="DJ568" s="14"/>
      <c r="DK568" s="14"/>
      <c r="DL568" s="14"/>
      <c r="DM568" s="14"/>
      <c r="DN568" s="14"/>
      <c r="DO568" s="14"/>
      <c r="DP568" s="55">
        <v>0</v>
      </c>
      <c r="DQ568" s="49">
        <v>3</v>
      </c>
      <c r="DR568" s="16">
        <v>1</v>
      </c>
      <c r="DS568" s="43">
        <f>PRODUCT(Таблица1[[#This Row],[РЕЙТИНГ НТЛ]:[РЕГ НТЛ]])</f>
        <v>3</v>
      </c>
      <c r="DT568" s="74">
        <f>SUM(Таблица1[[#This Row],[РЕЙТИНГ DPT]:[РЕЙТИНГ НТЛ]])</f>
        <v>3</v>
      </c>
    </row>
    <row r="569" spans="1:124" x14ac:dyDescent="0.25">
      <c r="A569" s="13">
        <v>234</v>
      </c>
      <c r="B569" s="14" t="s">
        <v>232</v>
      </c>
      <c r="C569" s="14" t="s">
        <v>106</v>
      </c>
      <c r="D569" s="14" t="s">
        <v>119</v>
      </c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>
        <v>2</v>
      </c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  <c r="DA569" s="14"/>
      <c r="DB569" s="14"/>
      <c r="DC569" s="14"/>
      <c r="DD569" s="14"/>
      <c r="DE569" s="14"/>
      <c r="DF569" s="14"/>
      <c r="DG569" s="14"/>
      <c r="DH569" s="14"/>
      <c r="DI569" s="14"/>
      <c r="DJ569" s="14"/>
      <c r="DK569" s="14"/>
      <c r="DL569" s="14"/>
      <c r="DM569" s="14"/>
      <c r="DN569" s="14"/>
      <c r="DO569" s="14"/>
      <c r="DP569" s="55">
        <v>0</v>
      </c>
      <c r="DQ569" s="49">
        <v>2</v>
      </c>
      <c r="DR569" s="16">
        <v>1</v>
      </c>
      <c r="DS569" s="43">
        <f>PRODUCT(Таблица1[[#This Row],[РЕЙТИНГ НТЛ]:[РЕГ НТЛ]])</f>
        <v>2</v>
      </c>
      <c r="DT569" s="74">
        <f>SUM(Таблица1[[#This Row],[РЕЙТИНГ DPT]:[РЕЙТИНГ НТЛ]])</f>
        <v>2</v>
      </c>
    </row>
    <row r="570" spans="1:124" x14ac:dyDescent="0.25">
      <c r="A570" s="13">
        <v>20</v>
      </c>
      <c r="B570" s="14" t="s">
        <v>312</v>
      </c>
      <c r="C570" s="14" t="s">
        <v>116</v>
      </c>
      <c r="D570" s="14" t="s">
        <v>117</v>
      </c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>
        <v>3</v>
      </c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55">
        <v>0</v>
      </c>
      <c r="DQ570" s="49">
        <v>2</v>
      </c>
      <c r="DR570" s="16">
        <v>0</v>
      </c>
      <c r="DS570" s="43">
        <f>PRODUCT(Таблица1[[#This Row],[РЕЙТИНГ НТЛ]:[РЕГ НТЛ]])</f>
        <v>0</v>
      </c>
      <c r="DT570" s="74">
        <f>SUM(Таблица1[[#This Row],[РЕЙТИНГ DPT]:[РЕЙТИНГ НТЛ]])</f>
        <v>2</v>
      </c>
    </row>
    <row r="571" spans="1:124" x14ac:dyDescent="0.25">
      <c r="A571" s="13">
        <v>32</v>
      </c>
      <c r="B571" s="14" t="s">
        <v>277</v>
      </c>
      <c r="C571" s="14" t="s">
        <v>102</v>
      </c>
      <c r="D571" s="14" t="s">
        <v>171</v>
      </c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>
        <v>4</v>
      </c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55">
        <v>0</v>
      </c>
      <c r="DQ571" s="49">
        <v>1</v>
      </c>
      <c r="DR571" s="16">
        <v>0</v>
      </c>
      <c r="DS571" s="43">
        <f>PRODUCT(Таблица1[[#This Row],[РЕЙТИНГ НТЛ]:[РЕГ НТЛ]])</f>
        <v>0</v>
      </c>
      <c r="DT571" s="74">
        <f>SUM(Таблица1[[#This Row],[РЕЙТИНГ DPT]:[РЕЙТИНГ НТЛ]])</f>
        <v>1</v>
      </c>
    </row>
    <row r="572" spans="1:124" x14ac:dyDescent="0.25">
      <c r="A572" s="21">
        <v>70</v>
      </c>
      <c r="B572" s="18" t="s">
        <v>296</v>
      </c>
      <c r="C572" s="14" t="s">
        <v>106</v>
      </c>
      <c r="D572" s="18" t="s">
        <v>114</v>
      </c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>
        <v>5</v>
      </c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55">
        <v>0</v>
      </c>
      <c r="DQ572" s="51">
        <v>1</v>
      </c>
      <c r="DR572" s="16">
        <v>1</v>
      </c>
      <c r="DS572" s="44">
        <f>PRODUCT(Таблица1[[#This Row],[РЕЙТИНГ НТЛ]:[РЕГ НТЛ]])</f>
        <v>1</v>
      </c>
      <c r="DT572" s="74">
        <f>SUM(Таблица1[[#This Row],[РЕЙТИНГ DPT]:[РЕЙТИНГ НТЛ]])</f>
        <v>1</v>
      </c>
    </row>
    <row r="573" spans="1:124" x14ac:dyDescent="0.25">
      <c r="A573" s="13">
        <v>63</v>
      </c>
      <c r="B573" s="14" t="s">
        <v>292</v>
      </c>
      <c r="C573" s="14" t="s">
        <v>111</v>
      </c>
      <c r="D573" s="14" t="s">
        <v>112</v>
      </c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 t="s">
        <v>173</v>
      </c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20"/>
      <c r="AR573" s="20"/>
      <c r="AS573" s="20"/>
      <c r="AT573" s="20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55">
        <v>0</v>
      </c>
      <c r="DQ573" s="66">
        <v>0</v>
      </c>
      <c r="DR573" s="16">
        <v>0</v>
      </c>
      <c r="DS573" s="43">
        <f>PRODUCT(Таблица1[[#This Row],[РЕЙТИНГ НТЛ]:[РЕГ НТЛ]])</f>
        <v>0</v>
      </c>
      <c r="DT573" s="74">
        <f>SUM(Таблица1[[#This Row],[РЕЙТИНГ DPT]:[РЕЙТИНГ НТЛ]])</f>
        <v>0</v>
      </c>
    </row>
    <row r="574" spans="1:124" x14ac:dyDescent="0.25">
      <c r="A574" s="13">
        <v>41</v>
      </c>
      <c r="B574" s="14" t="s">
        <v>313</v>
      </c>
      <c r="C574" s="14" t="s">
        <v>116</v>
      </c>
      <c r="D574" s="14" t="s">
        <v>117</v>
      </c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 t="s">
        <v>173</v>
      </c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55">
        <v>0</v>
      </c>
      <c r="DQ574" s="66">
        <v>0</v>
      </c>
      <c r="DR574" s="16">
        <v>0</v>
      </c>
      <c r="DS574" s="43">
        <f>PRODUCT(Таблица1[[#This Row],[РЕЙТИНГ НТЛ]:[РЕГ НТЛ]])</f>
        <v>0</v>
      </c>
      <c r="DT574" s="74">
        <f>SUM(Таблица1[[#This Row],[РЕЙТИНГ DPT]:[РЕЙТИНГ НТЛ]])</f>
        <v>0</v>
      </c>
    </row>
    <row r="575" spans="1:124" x14ac:dyDescent="0.25">
      <c r="A575" s="13">
        <v>76</v>
      </c>
      <c r="B575" s="14" t="s">
        <v>299</v>
      </c>
      <c r="C575" s="14" t="s">
        <v>156</v>
      </c>
      <c r="D575" s="14" t="s">
        <v>141</v>
      </c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 t="s">
        <v>173</v>
      </c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20"/>
      <c r="AR575" s="20"/>
      <c r="AS575" s="20"/>
      <c r="AT575" s="20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55">
        <v>0</v>
      </c>
      <c r="DQ575" s="66">
        <v>0</v>
      </c>
      <c r="DR575" s="16">
        <v>0</v>
      </c>
      <c r="DS575" s="43">
        <f>PRODUCT(Таблица1[[#This Row],[РЕЙТИНГ НТЛ]:[РЕГ НТЛ]])</f>
        <v>0</v>
      </c>
      <c r="DT575" s="74">
        <f>SUM(Таблица1[[#This Row],[РЕЙТИНГ DPT]:[РЕЙТИНГ НТЛ]])</f>
        <v>0</v>
      </c>
    </row>
    <row r="576" spans="1:124" x14ac:dyDescent="0.25">
      <c r="A576" s="13">
        <v>72</v>
      </c>
      <c r="B576" s="14" t="s">
        <v>297</v>
      </c>
      <c r="C576" s="14" t="s">
        <v>111</v>
      </c>
      <c r="D576" s="14" t="s">
        <v>112</v>
      </c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 t="s">
        <v>123</v>
      </c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55">
        <v>0</v>
      </c>
      <c r="DQ576" s="66">
        <v>0</v>
      </c>
      <c r="DR576" s="16">
        <v>1</v>
      </c>
      <c r="DS576" s="43">
        <f>PRODUCT(Таблица1[[#This Row],[РЕЙТИНГ НТЛ]:[РЕГ НТЛ]])</f>
        <v>0</v>
      </c>
      <c r="DT576" s="74">
        <f>SUM(Таблица1[[#This Row],[РЕЙТИНГ DPT]:[РЕЙТИНГ НТЛ]])</f>
        <v>0</v>
      </c>
    </row>
    <row r="577" spans="1:124" x14ac:dyDescent="0.25">
      <c r="A577" s="13">
        <v>17</v>
      </c>
      <c r="B577" s="14" t="s">
        <v>249</v>
      </c>
      <c r="C577" s="14" t="s">
        <v>104</v>
      </c>
      <c r="D577" s="14" t="s">
        <v>105</v>
      </c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 t="s">
        <v>123</v>
      </c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20"/>
      <c r="AR577" s="20"/>
      <c r="AS577" s="20"/>
      <c r="AT577" s="20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/>
      <c r="DG577" s="14"/>
      <c r="DH577" s="14"/>
      <c r="DI577" s="14"/>
      <c r="DJ577" s="14"/>
      <c r="DK577" s="14"/>
      <c r="DL577" s="14"/>
      <c r="DM577" s="14"/>
      <c r="DN577" s="14"/>
      <c r="DO577" s="14"/>
      <c r="DP577" s="55">
        <v>0</v>
      </c>
      <c r="DQ577" s="66">
        <v>0</v>
      </c>
      <c r="DR577" s="16">
        <v>1</v>
      </c>
      <c r="DS577" s="43">
        <f>PRODUCT(Таблица1[[#This Row],[РЕЙТИНГ НТЛ]:[РЕГ НТЛ]])</f>
        <v>0</v>
      </c>
      <c r="DT577" s="74">
        <f>SUM(Таблица1[[#This Row],[РЕЙТИНГ DPT]:[РЕЙТИНГ НТЛ]])</f>
        <v>0</v>
      </c>
    </row>
    <row r="578" spans="1:124" x14ac:dyDescent="0.25">
      <c r="A578" s="13">
        <v>23</v>
      </c>
      <c r="B578" s="14" t="s">
        <v>250</v>
      </c>
      <c r="C578" s="14" t="s">
        <v>104</v>
      </c>
      <c r="D578" s="14" t="s">
        <v>105</v>
      </c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 t="s">
        <v>174</v>
      </c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55">
        <v>0</v>
      </c>
      <c r="DQ578" s="66">
        <v>0</v>
      </c>
      <c r="DR578" s="16">
        <v>1</v>
      </c>
      <c r="DS578" s="43">
        <f>PRODUCT(Таблица1[[#This Row],[РЕЙТИНГ НТЛ]:[РЕГ НТЛ]])</f>
        <v>0</v>
      </c>
      <c r="DT578" s="74">
        <f>SUM(Таблица1[[#This Row],[РЕЙТИНГ DPT]:[РЕЙТИНГ НТЛ]])</f>
        <v>0</v>
      </c>
    </row>
    <row r="579" spans="1:124" x14ac:dyDescent="0.25">
      <c r="A579" s="21">
        <v>28</v>
      </c>
      <c r="B579" s="14" t="s">
        <v>274</v>
      </c>
      <c r="C579" s="14" t="s">
        <v>106</v>
      </c>
      <c r="D579" s="18" t="s">
        <v>114</v>
      </c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 t="s">
        <v>174</v>
      </c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55">
        <v>0</v>
      </c>
      <c r="DQ579" s="66">
        <v>0</v>
      </c>
      <c r="DR579" s="16">
        <v>1</v>
      </c>
      <c r="DS579" s="44">
        <f>PRODUCT(Таблица1[[#This Row],[РЕЙТИНГ НТЛ]:[РЕГ НТЛ]])</f>
        <v>0</v>
      </c>
      <c r="DT579" s="74">
        <f>SUM(Таблица1[[#This Row],[РЕЙТИНГ DPT]:[РЕЙТИНГ НТЛ]])</f>
        <v>0</v>
      </c>
    </row>
    <row r="580" spans="1:124" x14ac:dyDescent="0.25">
      <c r="A580" s="13">
        <v>77</v>
      </c>
      <c r="B580" s="14" t="s">
        <v>314</v>
      </c>
      <c r="C580" s="14" t="s">
        <v>156</v>
      </c>
      <c r="D580" s="14" t="s">
        <v>141</v>
      </c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 t="s">
        <v>174</v>
      </c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55">
        <v>0</v>
      </c>
      <c r="DQ580" s="66">
        <v>0</v>
      </c>
      <c r="DR580" s="16">
        <v>0</v>
      </c>
      <c r="DS580" s="43">
        <f>PRODUCT(Таблица1[[#This Row],[РЕЙТИНГ НТЛ]:[РЕГ НТЛ]])</f>
        <v>0</v>
      </c>
      <c r="DT580" s="74">
        <f>SUM(Таблица1[[#This Row],[РЕЙТИНГ DPT]:[РЕЙТИНГ НТЛ]])</f>
        <v>0</v>
      </c>
    </row>
    <row r="581" spans="1:124" x14ac:dyDescent="0.25">
      <c r="A581" s="13">
        <v>75</v>
      </c>
      <c r="B581" s="14" t="s">
        <v>248</v>
      </c>
      <c r="C581" s="14" t="s">
        <v>116</v>
      </c>
      <c r="D581" s="14" t="s">
        <v>117</v>
      </c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 t="s">
        <v>175</v>
      </c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55">
        <v>0</v>
      </c>
      <c r="DQ581" s="66">
        <v>0</v>
      </c>
      <c r="DR581" s="16">
        <v>0</v>
      </c>
      <c r="DS581" s="43">
        <f>PRODUCT(Таблица1[[#This Row],[РЕЙТИНГ НТЛ]:[РЕГ НТЛ]])</f>
        <v>0</v>
      </c>
      <c r="DT581" s="74">
        <f>SUM(Таблица1[[#This Row],[РЕЙТИНГ DPT]:[РЕЙТИНГ НТЛ]])</f>
        <v>0</v>
      </c>
    </row>
    <row r="582" spans="1:124" x14ac:dyDescent="0.25">
      <c r="A582" s="13">
        <v>239</v>
      </c>
      <c r="B582" s="14" t="s">
        <v>310</v>
      </c>
      <c r="C582" s="14" t="s">
        <v>156</v>
      </c>
      <c r="D582" s="14" t="s">
        <v>141</v>
      </c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 t="s">
        <v>175</v>
      </c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55">
        <v>0</v>
      </c>
      <c r="DQ582" s="66">
        <v>0</v>
      </c>
      <c r="DR582" s="16">
        <v>0</v>
      </c>
      <c r="DS582" s="43">
        <f>PRODUCT(Таблица1[[#This Row],[РЕЙТИНГ НТЛ]:[РЕГ НТЛ]])</f>
        <v>0</v>
      </c>
      <c r="DT582" s="74">
        <f>SUM(Таблица1[[#This Row],[РЕЙТИНГ DPT]:[РЕЙТИНГ НТЛ]])</f>
        <v>0</v>
      </c>
    </row>
    <row r="583" spans="1:124" x14ac:dyDescent="0.25">
      <c r="A583" s="13">
        <v>73</v>
      </c>
      <c r="B583" s="14" t="s">
        <v>298</v>
      </c>
      <c r="C583" s="14" t="s">
        <v>127</v>
      </c>
      <c r="D583" s="14" t="s">
        <v>168</v>
      </c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 t="s">
        <v>172</v>
      </c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55">
        <v>0</v>
      </c>
      <c r="DQ583" s="49">
        <v>1</v>
      </c>
      <c r="DR583" s="16">
        <v>0</v>
      </c>
      <c r="DS583" s="43">
        <f>PRODUCT(Таблица1[[#This Row],[РЕЙТИНГ НТЛ]:[РЕГ НТЛ]])</f>
        <v>0</v>
      </c>
      <c r="DT583" s="74">
        <f>SUM(Таблица1[[#This Row],[РЕЙТИНГ DPT]:[РЕЙТИНГ НТЛ]])</f>
        <v>1</v>
      </c>
    </row>
    <row r="584" spans="1:124" x14ac:dyDescent="0.25">
      <c r="A584" s="13">
        <v>67</v>
      </c>
      <c r="B584" s="14" t="s">
        <v>294</v>
      </c>
      <c r="C584" s="14" t="s">
        <v>102</v>
      </c>
      <c r="D584" s="14" t="s">
        <v>103</v>
      </c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 t="s">
        <v>172</v>
      </c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55">
        <v>0</v>
      </c>
      <c r="DQ584" s="49">
        <v>1</v>
      </c>
      <c r="DR584" s="31">
        <v>1</v>
      </c>
      <c r="DS584" s="43">
        <f>PRODUCT(Таблица1[[#This Row],[РЕЙТИНГ НТЛ]:[РЕГ НТЛ]])</f>
        <v>1</v>
      </c>
      <c r="DT584" s="74">
        <f>SUM(Таблица1[[#This Row],[РЕЙТИНГ DPT]:[РЕЙТИНГ НТЛ]])</f>
        <v>1</v>
      </c>
    </row>
    <row r="585" spans="1:124" x14ac:dyDescent="0.25">
      <c r="A585" s="13">
        <v>14</v>
      </c>
      <c r="B585" s="14" t="s">
        <v>264</v>
      </c>
      <c r="C585" s="14" t="s">
        <v>111</v>
      </c>
      <c r="D585" s="14" t="s">
        <v>112</v>
      </c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 t="s">
        <v>172</v>
      </c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55">
        <v>0</v>
      </c>
      <c r="DQ585" s="49">
        <v>1</v>
      </c>
      <c r="DR585" s="31">
        <v>1</v>
      </c>
      <c r="DS585" s="43">
        <f>PRODUCT(Таблица1[[#This Row],[РЕЙТИНГ НТЛ]:[РЕГ НТЛ]])</f>
        <v>1</v>
      </c>
      <c r="DT585" s="74">
        <f>SUM(Таблица1[[#This Row],[РЕЙТИНГ DPT]:[РЕЙТИНГ НТЛ]])</f>
        <v>1</v>
      </c>
    </row>
    <row r="586" spans="1:124" x14ac:dyDescent="0.25">
      <c r="A586" s="21">
        <v>40</v>
      </c>
      <c r="B586" s="18" t="s">
        <v>280</v>
      </c>
      <c r="C586" s="14" t="s">
        <v>111</v>
      </c>
      <c r="D586" s="18" t="s">
        <v>112</v>
      </c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 t="s">
        <v>172</v>
      </c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55">
        <v>0</v>
      </c>
      <c r="DQ586" s="51">
        <v>1</v>
      </c>
      <c r="DR586" s="16">
        <v>1</v>
      </c>
      <c r="DS586" s="44">
        <f>PRODUCT(Таблица1[[#This Row],[РЕЙТИНГ НТЛ]:[РЕГ НТЛ]])</f>
        <v>1</v>
      </c>
      <c r="DT586" s="74">
        <f>SUM(Таблица1[[#This Row],[РЕЙТИНГ DPT]:[РЕЙТИНГ НТЛ]])</f>
        <v>1</v>
      </c>
    </row>
    <row r="587" spans="1:124" x14ac:dyDescent="0.25">
      <c r="A587" s="13">
        <v>43</v>
      </c>
      <c r="B587" s="14" t="s">
        <v>236</v>
      </c>
      <c r="C587" s="14" t="s">
        <v>104</v>
      </c>
      <c r="D587" s="14" t="s">
        <v>105</v>
      </c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 t="s">
        <v>172</v>
      </c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55">
        <v>0</v>
      </c>
      <c r="DQ587" s="49">
        <v>1</v>
      </c>
      <c r="DR587" s="16">
        <v>1</v>
      </c>
      <c r="DS587" s="43">
        <f>PRODUCT(Таблица1[[#This Row],[РЕЙТИНГ НТЛ]:[РЕГ НТЛ]])</f>
        <v>1</v>
      </c>
      <c r="DT587" s="74">
        <f>SUM(Таблица1[[#This Row],[РЕЙТИНГ DPT]:[РЕЙТИНГ НТЛ]])</f>
        <v>1</v>
      </c>
    </row>
    <row r="588" spans="1:124" x14ac:dyDescent="0.25">
      <c r="A588" s="13">
        <v>48</v>
      </c>
      <c r="B588" s="14" t="s">
        <v>238</v>
      </c>
      <c r="C588" s="14" t="s">
        <v>104</v>
      </c>
      <c r="D588" s="14" t="s">
        <v>105</v>
      </c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>
        <v>1</v>
      </c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55">
        <v>0</v>
      </c>
      <c r="DQ588" s="49">
        <v>6</v>
      </c>
      <c r="DR588" s="16">
        <v>1</v>
      </c>
      <c r="DS588" s="43">
        <f>PRODUCT(Таблица1[[#This Row],[РЕЙТИНГ НТЛ]:[РЕГ НТЛ]])</f>
        <v>6</v>
      </c>
      <c r="DT588" s="74">
        <f>SUM(Таблица1[[#This Row],[РЕЙТИНГ DPT]:[РЕЙТИНГ НТЛ]])</f>
        <v>6</v>
      </c>
    </row>
    <row r="589" spans="1:124" x14ac:dyDescent="0.25">
      <c r="A589" s="13">
        <v>6</v>
      </c>
      <c r="B589" s="14" t="s">
        <v>239</v>
      </c>
      <c r="C589" s="14" t="s">
        <v>102</v>
      </c>
      <c r="D589" s="14" t="s">
        <v>103</v>
      </c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>
        <v>2</v>
      </c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55">
        <v>0</v>
      </c>
      <c r="DQ589" s="49">
        <v>4</v>
      </c>
      <c r="DR589" s="16">
        <v>1</v>
      </c>
      <c r="DS589" s="43">
        <f>PRODUCT(Таблица1[[#This Row],[РЕЙТИНГ НТЛ]:[РЕГ НТЛ]])</f>
        <v>4</v>
      </c>
      <c r="DT589" s="74">
        <f>SUM(Таблица1[[#This Row],[РЕЙТИНГ DPT]:[РЕЙТИНГ НТЛ]])</f>
        <v>4</v>
      </c>
    </row>
    <row r="590" spans="1:124" x14ac:dyDescent="0.25">
      <c r="A590" s="13">
        <v>3</v>
      </c>
      <c r="B590" s="14" t="s">
        <v>244</v>
      </c>
      <c r="C590" s="14" t="s">
        <v>153</v>
      </c>
      <c r="D590" s="14" t="s">
        <v>145</v>
      </c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>
        <v>3</v>
      </c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55">
        <v>0</v>
      </c>
      <c r="DQ590" s="49">
        <v>4</v>
      </c>
      <c r="DR590" s="16">
        <v>0</v>
      </c>
      <c r="DS590" s="43">
        <f>PRODUCT(Таблица1[[#This Row],[РЕЙТИНГ НТЛ]:[РЕГ НТЛ]])</f>
        <v>0</v>
      </c>
      <c r="DT590" s="74">
        <f>SUM(Таблица1[[#This Row],[РЕЙТИНГ DPT]:[РЕЙТИНГ НТЛ]])</f>
        <v>4</v>
      </c>
    </row>
    <row r="591" spans="1:124" x14ac:dyDescent="0.25">
      <c r="A591" s="13">
        <v>4</v>
      </c>
      <c r="B591" s="14" t="s">
        <v>254</v>
      </c>
      <c r="C591" s="14" t="s">
        <v>153</v>
      </c>
      <c r="D591" s="14" t="s">
        <v>145</v>
      </c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>
        <v>4</v>
      </c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55">
        <v>0</v>
      </c>
      <c r="DQ591" s="49">
        <v>2</v>
      </c>
      <c r="DR591" s="16">
        <v>0</v>
      </c>
      <c r="DS591" s="43">
        <f>PRODUCT(Таблица1[[#This Row],[РЕЙТИНГ НТЛ]:[РЕГ НТЛ]])</f>
        <v>0</v>
      </c>
      <c r="DT591" s="74">
        <f>SUM(Таблица1[[#This Row],[РЕЙТИНГ DPT]:[РЕЙТИНГ НТЛ]])</f>
        <v>2</v>
      </c>
    </row>
    <row r="592" spans="1:124" x14ac:dyDescent="0.25">
      <c r="A592" s="21">
        <v>11</v>
      </c>
      <c r="B592" s="18" t="s">
        <v>229</v>
      </c>
      <c r="C592" s="14" t="s">
        <v>156</v>
      </c>
      <c r="D592" s="18" t="s">
        <v>141</v>
      </c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>
        <v>5</v>
      </c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55">
        <v>0</v>
      </c>
      <c r="DQ592" s="51">
        <v>2</v>
      </c>
      <c r="DR592" s="16">
        <v>0</v>
      </c>
      <c r="DS592" s="44">
        <f>PRODUCT(Таблица1[[#This Row],[РЕЙТИНГ НТЛ]:[РЕГ НТЛ]])</f>
        <v>0</v>
      </c>
      <c r="DT592" s="74">
        <f>SUM(Таблица1[[#This Row],[РЕЙТИНГ DPT]:[РЕЙТИНГ НТЛ]])</f>
        <v>2</v>
      </c>
    </row>
    <row r="593" spans="1:124" x14ac:dyDescent="0.25">
      <c r="A593" s="13">
        <v>55</v>
      </c>
      <c r="B593" s="14" t="s">
        <v>257</v>
      </c>
      <c r="C593" s="14" t="s">
        <v>159</v>
      </c>
      <c r="D593" s="14" t="s">
        <v>170</v>
      </c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>
        <v>6</v>
      </c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55">
        <v>0</v>
      </c>
      <c r="DQ593" s="49">
        <v>2</v>
      </c>
      <c r="DR593" s="16">
        <v>0</v>
      </c>
      <c r="DS593" s="43">
        <f>PRODUCT(Таблица1[[#This Row],[РЕЙТИНГ НТЛ]:[РЕГ НТЛ]])</f>
        <v>0</v>
      </c>
      <c r="DT593" s="74">
        <f>SUM(Таблица1[[#This Row],[РЕЙТИНГ DPT]:[РЕЙТИНГ НТЛ]])</f>
        <v>2</v>
      </c>
    </row>
    <row r="594" spans="1:124" x14ac:dyDescent="0.25">
      <c r="A594" s="13">
        <v>48</v>
      </c>
      <c r="B594" s="14" t="s">
        <v>238</v>
      </c>
      <c r="C594" s="14" t="s">
        <v>104</v>
      </c>
      <c r="D594" s="14" t="s">
        <v>105</v>
      </c>
      <c r="E594" s="14"/>
      <c r="F594" s="14"/>
      <c r="G594" s="14"/>
      <c r="H594" s="14"/>
      <c r="I594" s="14"/>
      <c r="J594" s="14">
        <v>1</v>
      </c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57">
        <v>3</v>
      </c>
      <c r="DQ594" s="66">
        <v>0</v>
      </c>
      <c r="DR594" s="16">
        <v>1</v>
      </c>
      <c r="DS594" s="16">
        <f>PRODUCT(Таблица1[[#This Row],[РЕЙТИНГ НТЛ]:[РЕГ НТЛ]])</f>
        <v>0</v>
      </c>
      <c r="DT594" s="70">
        <f>SUM(Таблица1[[#This Row],[РЕЙТИНГ DPT]:[РЕЙТИНГ НТЛ]])</f>
        <v>3</v>
      </c>
    </row>
    <row r="595" spans="1:124" x14ac:dyDescent="0.25">
      <c r="A595" s="13">
        <v>6</v>
      </c>
      <c r="B595" s="14" t="s">
        <v>239</v>
      </c>
      <c r="C595" s="14" t="s">
        <v>102</v>
      </c>
      <c r="D595" s="14" t="s">
        <v>103</v>
      </c>
      <c r="E595" s="14"/>
      <c r="F595" s="14"/>
      <c r="G595" s="14"/>
      <c r="H595" s="14"/>
      <c r="I595" s="14"/>
      <c r="J595" s="14">
        <v>2</v>
      </c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57">
        <v>2</v>
      </c>
      <c r="DQ595" s="66">
        <v>0</v>
      </c>
      <c r="DR595" s="16">
        <v>1</v>
      </c>
      <c r="DS595" s="16">
        <f>PRODUCT(Таблица1[[#This Row],[РЕЙТИНГ НТЛ]:[РЕГ НТЛ]])</f>
        <v>0</v>
      </c>
      <c r="DT595" s="70">
        <f>SUM(Таблица1[[#This Row],[РЕЙТИНГ DPT]:[РЕЙТИНГ НТЛ]])</f>
        <v>2</v>
      </c>
    </row>
    <row r="596" spans="1:124" x14ac:dyDescent="0.25">
      <c r="A596" s="13">
        <v>46</v>
      </c>
      <c r="B596" s="14" t="s">
        <v>251</v>
      </c>
      <c r="C596" s="14" t="s">
        <v>102</v>
      </c>
      <c r="D596" s="14" t="s">
        <v>103</v>
      </c>
      <c r="E596" s="14"/>
      <c r="F596" s="14"/>
      <c r="G596" s="14"/>
      <c r="H596" s="14"/>
      <c r="I596" s="14"/>
      <c r="J596" s="14">
        <v>3</v>
      </c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57">
        <v>2</v>
      </c>
      <c r="DQ596" s="66">
        <v>0</v>
      </c>
      <c r="DR596" s="16">
        <v>1</v>
      </c>
      <c r="DS596" s="16">
        <f>PRODUCT(Таблица1[[#This Row],[РЕЙТИНГ НТЛ]:[РЕГ НТЛ]])</f>
        <v>0</v>
      </c>
      <c r="DT596" s="70">
        <f>SUM(Таблица1[[#This Row],[РЕЙТИНГ DPT]:[РЕЙТИНГ НТЛ]])</f>
        <v>2</v>
      </c>
    </row>
    <row r="597" spans="1:124" x14ac:dyDescent="0.25">
      <c r="A597" s="13">
        <v>8</v>
      </c>
      <c r="B597" s="14" t="s">
        <v>241</v>
      </c>
      <c r="C597" s="14" t="s">
        <v>106</v>
      </c>
      <c r="D597" s="14" t="s">
        <v>108</v>
      </c>
      <c r="E597" s="14"/>
      <c r="F597" s="14"/>
      <c r="G597" s="14"/>
      <c r="H597" s="14"/>
      <c r="I597" s="14"/>
      <c r="J597" s="14">
        <v>4</v>
      </c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57">
        <v>1</v>
      </c>
      <c r="DQ597" s="66">
        <v>0</v>
      </c>
      <c r="DR597" s="16">
        <v>0</v>
      </c>
      <c r="DS597" s="16">
        <f>PRODUCT(Таблица1[[#This Row],[РЕЙТИНГ НТЛ]:[РЕГ НТЛ]])</f>
        <v>0</v>
      </c>
      <c r="DT597" s="70">
        <f>SUM(Таблица1[[#This Row],[РЕЙТИНГ DPT]:[РЕЙТИНГ НТЛ]])</f>
        <v>1</v>
      </c>
    </row>
    <row r="598" spans="1:124" x14ac:dyDescent="0.25">
      <c r="A598" s="13">
        <v>61</v>
      </c>
      <c r="B598" s="14" t="s">
        <v>243</v>
      </c>
      <c r="C598" s="14" t="s">
        <v>104</v>
      </c>
      <c r="D598" s="14" t="s">
        <v>105</v>
      </c>
      <c r="E598" s="14"/>
      <c r="F598" s="14"/>
      <c r="G598" s="14"/>
      <c r="H598" s="14"/>
      <c r="I598" s="14"/>
      <c r="J598" s="14">
        <v>5</v>
      </c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/>
      <c r="DE598" s="14"/>
      <c r="DF598" s="14"/>
      <c r="DG598" s="14"/>
      <c r="DH598" s="14"/>
      <c r="DI598" s="14"/>
      <c r="DJ598" s="14"/>
      <c r="DK598" s="14"/>
      <c r="DL598" s="14"/>
      <c r="DM598" s="14"/>
      <c r="DN598" s="14"/>
      <c r="DO598" s="14"/>
      <c r="DP598" s="57">
        <v>1</v>
      </c>
      <c r="DQ598" s="66">
        <v>0</v>
      </c>
      <c r="DR598" s="16">
        <v>1</v>
      </c>
      <c r="DS598" s="16">
        <f>PRODUCT(Таблица1[[#This Row],[РЕЙТИНГ НТЛ]:[РЕГ НТЛ]])</f>
        <v>0</v>
      </c>
      <c r="DT598" s="70">
        <f>SUM(Таблица1[[#This Row],[РЕЙТИНГ DPT]:[РЕЙТИНГ НТЛ]])</f>
        <v>1</v>
      </c>
    </row>
    <row r="599" spans="1:124" x14ac:dyDescent="0.25">
      <c r="A599" s="13">
        <v>2</v>
      </c>
      <c r="B599" s="14" t="s">
        <v>242</v>
      </c>
      <c r="C599" s="14" t="s">
        <v>104</v>
      </c>
      <c r="D599" s="14" t="s">
        <v>105</v>
      </c>
      <c r="E599" s="14"/>
      <c r="F599" s="14"/>
      <c r="G599" s="14"/>
      <c r="H599" s="14"/>
      <c r="I599" s="14"/>
      <c r="J599" s="14">
        <v>6</v>
      </c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57">
        <v>1</v>
      </c>
      <c r="DQ599" s="66">
        <v>0</v>
      </c>
      <c r="DR599" s="19">
        <v>1</v>
      </c>
      <c r="DS599" s="16">
        <f>PRODUCT(Таблица1[[#This Row],[РЕЙТИНГ НТЛ]:[РЕГ НТЛ]])</f>
        <v>0</v>
      </c>
      <c r="DT599" s="70">
        <f>SUM(Таблица1[[#This Row],[РЕЙТИНГ DPT]:[РЕЙТИНГ НТЛ]])</f>
        <v>1</v>
      </c>
    </row>
    <row r="600" spans="1:124" x14ac:dyDescent="0.25">
      <c r="A600" s="13">
        <v>31</v>
      </c>
      <c r="B600" s="14" t="s">
        <v>252</v>
      </c>
      <c r="C600" s="14" t="s">
        <v>104</v>
      </c>
      <c r="D600" s="14" t="s">
        <v>105</v>
      </c>
      <c r="E600" s="14"/>
      <c r="F600" s="14"/>
      <c r="G600" s="14"/>
      <c r="H600" s="14"/>
      <c r="I600" s="14"/>
      <c r="J600" s="14">
        <v>7</v>
      </c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55">
        <v>0</v>
      </c>
      <c r="DQ600" s="66">
        <v>0</v>
      </c>
      <c r="DR600" s="16">
        <v>1</v>
      </c>
      <c r="DS600" s="43">
        <f>PRODUCT(Таблица1[[#This Row],[РЕЙТИНГ НТЛ]:[РЕГ НТЛ]])</f>
        <v>0</v>
      </c>
      <c r="DT600" s="74">
        <f>SUM(Таблица1[[#This Row],[РЕЙТИНГ DPT]:[РЕЙТИНГ НТЛ]])</f>
        <v>0</v>
      </c>
    </row>
    <row r="601" spans="1:124" x14ac:dyDescent="0.25">
      <c r="A601" s="21">
        <v>4</v>
      </c>
      <c r="B601" s="18" t="s">
        <v>254</v>
      </c>
      <c r="C601" s="14" t="s">
        <v>153</v>
      </c>
      <c r="D601" s="18" t="s">
        <v>145</v>
      </c>
      <c r="E601" s="18"/>
      <c r="F601" s="18"/>
      <c r="G601" s="18"/>
      <c r="H601" s="18"/>
      <c r="I601" s="18"/>
      <c r="J601" s="18">
        <v>10</v>
      </c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55">
        <v>0</v>
      </c>
      <c r="DQ601" s="66">
        <v>0</v>
      </c>
      <c r="DR601" s="16">
        <v>0</v>
      </c>
      <c r="DS601" s="44">
        <f>PRODUCT(Таблица1[[#This Row],[РЕЙТИНГ НТЛ]:[РЕГ НТЛ]])</f>
        <v>0</v>
      </c>
      <c r="DT601" s="74">
        <f>SUM(Таблица1[[#This Row],[РЕЙТИНГ DPT]:[РЕЙТИНГ НТЛ]])</f>
        <v>0</v>
      </c>
    </row>
    <row r="602" spans="1:124" x14ac:dyDescent="0.25">
      <c r="A602" s="13">
        <v>39</v>
      </c>
      <c r="B602" s="14" t="s">
        <v>255</v>
      </c>
      <c r="C602" s="14" t="s">
        <v>156</v>
      </c>
      <c r="D602" s="14" t="s">
        <v>151</v>
      </c>
      <c r="E602" s="14"/>
      <c r="F602" s="14"/>
      <c r="G602" s="14"/>
      <c r="H602" s="14"/>
      <c r="I602" s="14"/>
      <c r="J602" s="14">
        <v>11</v>
      </c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/>
      <c r="DE602" s="14"/>
      <c r="DF602" s="14"/>
      <c r="DG602" s="14"/>
      <c r="DH602" s="14"/>
      <c r="DI602" s="14"/>
      <c r="DJ602" s="14"/>
      <c r="DK602" s="14"/>
      <c r="DL602" s="14"/>
      <c r="DM602" s="14"/>
      <c r="DN602" s="14"/>
      <c r="DO602" s="14"/>
      <c r="DP602" s="55">
        <v>0</v>
      </c>
      <c r="DQ602" s="66">
        <v>0</v>
      </c>
      <c r="DR602" s="16">
        <v>0</v>
      </c>
      <c r="DS602" s="43">
        <f>PRODUCT(Таблица1[[#This Row],[РЕЙТИНГ НТЛ]:[РЕГ НТЛ]])</f>
        <v>0</v>
      </c>
      <c r="DT602" s="74">
        <f>SUM(Таблица1[[#This Row],[РЕЙТИНГ DPT]:[РЕЙТИНГ НТЛ]])</f>
        <v>0</v>
      </c>
    </row>
    <row r="603" spans="1:124" x14ac:dyDescent="0.25">
      <c r="A603" s="13">
        <v>74</v>
      </c>
      <c r="B603" s="14" t="s">
        <v>256</v>
      </c>
      <c r="C603" s="14" t="s">
        <v>104</v>
      </c>
      <c r="D603" s="14" t="s">
        <v>105</v>
      </c>
      <c r="E603" s="14"/>
      <c r="F603" s="14"/>
      <c r="G603" s="14"/>
      <c r="H603" s="14"/>
      <c r="I603" s="14"/>
      <c r="J603" s="14">
        <v>12</v>
      </c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55">
        <v>0</v>
      </c>
      <c r="DQ603" s="66">
        <v>0</v>
      </c>
      <c r="DR603" s="16">
        <v>1</v>
      </c>
      <c r="DS603" s="43">
        <f>PRODUCT(Таблица1[[#This Row],[РЕЙТИНГ НТЛ]:[РЕГ НТЛ]])</f>
        <v>0</v>
      </c>
      <c r="DT603" s="74">
        <f>SUM(Таблица1[[#This Row],[РЕЙТИНГ DPT]:[РЕЙТИНГ НТЛ]])</f>
        <v>0</v>
      </c>
    </row>
    <row r="604" spans="1:124" x14ac:dyDescent="0.25">
      <c r="A604" s="13">
        <v>47</v>
      </c>
      <c r="B604" s="14" t="s">
        <v>253</v>
      </c>
      <c r="C604" s="14" t="s">
        <v>104</v>
      </c>
      <c r="D604" s="14" t="s">
        <v>105</v>
      </c>
      <c r="E604" s="14"/>
      <c r="F604" s="14"/>
      <c r="G604" s="14"/>
      <c r="H604" s="14"/>
      <c r="I604" s="14"/>
      <c r="J604" s="14" t="s">
        <v>152</v>
      </c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55">
        <v>0</v>
      </c>
      <c r="DQ604" s="66">
        <v>0</v>
      </c>
      <c r="DR604" s="16">
        <v>1</v>
      </c>
      <c r="DS604" s="43">
        <f>PRODUCT(Таблица1[[#This Row],[РЕЙТИНГ НТЛ]:[РЕГ НТЛ]])</f>
        <v>0</v>
      </c>
      <c r="DT604" s="74">
        <f>SUM(Таблица1[[#This Row],[РЕЙТИНГ DPT]:[РЕЙТИНГ НТЛ]])</f>
        <v>0</v>
      </c>
    </row>
    <row r="605" spans="1:124" x14ac:dyDescent="0.25">
      <c r="A605" s="13">
        <v>3</v>
      </c>
      <c r="B605" s="14" t="s">
        <v>244</v>
      </c>
      <c r="C605" s="14" t="s">
        <v>153</v>
      </c>
      <c r="D605" s="14" t="s">
        <v>145</v>
      </c>
      <c r="E605" s="14"/>
      <c r="F605" s="14"/>
      <c r="G605" s="14"/>
      <c r="H605" s="14"/>
      <c r="I605" s="14"/>
      <c r="J605" s="14" t="s">
        <v>152</v>
      </c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55">
        <v>0</v>
      </c>
      <c r="DQ605" s="66">
        <v>0</v>
      </c>
      <c r="DR605" s="16">
        <v>0</v>
      </c>
      <c r="DS605" s="43">
        <f>PRODUCT(Таблица1[[#This Row],[РЕЙТИНГ НТЛ]:[РЕГ НТЛ]])</f>
        <v>0</v>
      </c>
      <c r="DT605" s="74">
        <f>SUM(Таблица1[[#This Row],[РЕЙТИНГ DPT]:[РЕЙТИНГ НТЛ]])</f>
        <v>0</v>
      </c>
    </row>
    <row r="606" spans="1:124" x14ac:dyDescent="0.25">
      <c r="A606" s="13">
        <v>65</v>
      </c>
      <c r="B606" s="14" t="s">
        <v>228</v>
      </c>
      <c r="C606" s="14" t="s">
        <v>102</v>
      </c>
      <c r="D606" s="14" t="s">
        <v>103</v>
      </c>
      <c r="E606" s="14"/>
      <c r="F606" s="14"/>
      <c r="G606" s="14"/>
      <c r="H606" s="14"/>
      <c r="I606" s="14">
        <v>1</v>
      </c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57">
        <v>3</v>
      </c>
      <c r="DQ606" s="66">
        <v>0</v>
      </c>
      <c r="DR606" s="16">
        <v>1</v>
      </c>
      <c r="DS606" s="16">
        <f>PRODUCT(Таблица1[[#This Row],[РЕЙТИНГ НТЛ]:[РЕГ НТЛ]])</f>
        <v>0</v>
      </c>
      <c r="DT606" s="70">
        <f>SUM(Таблица1[[#This Row],[РЕЙТИНГ DPT]:[РЕЙТИНГ НТЛ]])</f>
        <v>3</v>
      </c>
    </row>
    <row r="607" spans="1:124" x14ac:dyDescent="0.25">
      <c r="A607" s="13">
        <v>71</v>
      </c>
      <c r="B607" s="14" t="s">
        <v>231</v>
      </c>
      <c r="C607" s="14" t="s">
        <v>106</v>
      </c>
      <c r="D607" s="14" t="s">
        <v>120</v>
      </c>
      <c r="E607" s="14"/>
      <c r="F607" s="14"/>
      <c r="G607" s="14"/>
      <c r="H607" s="14"/>
      <c r="I607" s="14">
        <v>2</v>
      </c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57">
        <v>2</v>
      </c>
      <c r="DQ607" s="66">
        <v>0</v>
      </c>
      <c r="DR607" s="16">
        <v>1</v>
      </c>
      <c r="DS607" s="16">
        <f>PRODUCT(Таблица1[[#This Row],[РЕЙТИНГ НТЛ]:[РЕГ НТЛ]])</f>
        <v>0</v>
      </c>
      <c r="DT607" s="70">
        <f>SUM(Таблица1[[#This Row],[РЕЙТИНГ DPT]:[РЕЙТИНГ НТЛ]])</f>
        <v>2</v>
      </c>
    </row>
    <row r="608" spans="1:124" x14ac:dyDescent="0.25">
      <c r="A608" s="13">
        <v>234</v>
      </c>
      <c r="B608" s="14" t="s">
        <v>232</v>
      </c>
      <c r="C608" s="14" t="s">
        <v>106</v>
      </c>
      <c r="D608" s="14" t="s">
        <v>119</v>
      </c>
      <c r="E608" s="14"/>
      <c r="F608" s="14"/>
      <c r="G608" s="14"/>
      <c r="H608" s="14"/>
      <c r="I608" s="14">
        <v>3</v>
      </c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57">
        <v>2</v>
      </c>
      <c r="DQ608" s="66">
        <v>0</v>
      </c>
      <c r="DR608" s="16">
        <v>1</v>
      </c>
      <c r="DS608" s="16">
        <f>PRODUCT(Таблица1[[#This Row],[РЕЙТИНГ НТЛ]:[РЕГ НТЛ]])</f>
        <v>0</v>
      </c>
      <c r="DT608" s="70">
        <f>SUM(Таблица1[[#This Row],[РЕЙТИНГ DPT]:[РЕЙТИНГ НТЛ]])</f>
        <v>2</v>
      </c>
    </row>
    <row r="609" spans="1:124" x14ac:dyDescent="0.25">
      <c r="A609" s="13">
        <v>35</v>
      </c>
      <c r="B609" s="14" t="s">
        <v>245</v>
      </c>
      <c r="C609" s="14" t="s">
        <v>102</v>
      </c>
      <c r="D609" s="14" t="s">
        <v>103</v>
      </c>
      <c r="E609" s="14"/>
      <c r="F609" s="14"/>
      <c r="G609" s="14"/>
      <c r="H609" s="14"/>
      <c r="I609" s="14">
        <v>4</v>
      </c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57">
        <v>1</v>
      </c>
      <c r="DQ609" s="66">
        <v>0</v>
      </c>
      <c r="DR609" s="31">
        <v>1</v>
      </c>
      <c r="DS609" s="16">
        <f>PRODUCT(Таблица1[[#This Row],[РЕЙТИНГ НТЛ]:[РЕГ НТЛ]])</f>
        <v>0</v>
      </c>
      <c r="DT609" s="70">
        <f>SUM(Таблица1[[#This Row],[РЕЙТИНГ DPT]:[РЕЙТИНГ НТЛ]])</f>
        <v>1</v>
      </c>
    </row>
    <row r="610" spans="1:124" x14ac:dyDescent="0.25">
      <c r="A610" s="13">
        <v>7</v>
      </c>
      <c r="B610" s="14" t="s">
        <v>235</v>
      </c>
      <c r="C610" s="14" t="s">
        <v>106</v>
      </c>
      <c r="D610" s="14" t="s">
        <v>114</v>
      </c>
      <c r="E610" s="14"/>
      <c r="F610" s="14"/>
      <c r="G610" s="14"/>
      <c r="H610" s="14"/>
      <c r="I610" s="14">
        <v>5</v>
      </c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57">
        <v>1</v>
      </c>
      <c r="DQ610" s="66">
        <v>0</v>
      </c>
      <c r="DR610" s="16">
        <v>1</v>
      </c>
      <c r="DS610" s="16">
        <f>PRODUCT(Таблица1[[#This Row],[РЕЙТИНГ НТЛ]:[РЕГ НТЛ]])</f>
        <v>0</v>
      </c>
      <c r="DT610" s="70">
        <f>SUM(Таблица1[[#This Row],[РЕЙТИНГ DPT]:[РЕЙТИНГ НТЛ]])</f>
        <v>1</v>
      </c>
    </row>
    <row r="611" spans="1:124" x14ac:dyDescent="0.25">
      <c r="A611" s="21">
        <v>34</v>
      </c>
      <c r="B611" s="18" t="s">
        <v>230</v>
      </c>
      <c r="C611" s="14" t="s">
        <v>156</v>
      </c>
      <c r="D611" s="18" t="s">
        <v>141</v>
      </c>
      <c r="E611" s="18"/>
      <c r="F611" s="18"/>
      <c r="G611" s="18"/>
      <c r="H611" s="18"/>
      <c r="I611" s="18">
        <v>6</v>
      </c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59">
        <v>1</v>
      </c>
      <c r="DQ611" s="66">
        <v>0</v>
      </c>
      <c r="DR611" s="16">
        <v>0</v>
      </c>
      <c r="DS611" s="19">
        <f>PRODUCT(Таблица1[[#This Row],[РЕЙТИНГ НТЛ]:[РЕГ НТЛ]])</f>
        <v>0</v>
      </c>
      <c r="DT611" s="70">
        <f>SUM(Таблица1[[#This Row],[РЕЙТИНГ DPT]:[РЕЙТИНГ НТЛ]])</f>
        <v>1</v>
      </c>
    </row>
    <row r="612" spans="1:124" x14ac:dyDescent="0.25">
      <c r="A612" s="13">
        <v>11</v>
      </c>
      <c r="B612" s="14" t="s">
        <v>229</v>
      </c>
      <c r="C612" s="14" t="s">
        <v>156</v>
      </c>
      <c r="D612" s="14" t="s">
        <v>141</v>
      </c>
      <c r="E612" s="14"/>
      <c r="F612" s="14"/>
      <c r="G612" s="14"/>
      <c r="H612" s="14"/>
      <c r="I612" s="14">
        <v>7</v>
      </c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55">
        <v>0</v>
      </c>
      <c r="DQ612" s="66">
        <v>0</v>
      </c>
      <c r="DR612" s="16">
        <v>0</v>
      </c>
      <c r="DS612" s="43">
        <f>PRODUCT(Таблица1[[#This Row],[РЕЙТИНГ НТЛ]:[РЕГ НТЛ]])</f>
        <v>0</v>
      </c>
      <c r="DT612" s="74">
        <f>SUM(Таблица1[[#This Row],[РЕЙТИНГ DPT]:[РЕЙТИНГ НТЛ]])</f>
        <v>0</v>
      </c>
    </row>
    <row r="613" spans="1:124" x14ac:dyDescent="0.25">
      <c r="A613" s="13">
        <v>43</v>
      </c>
      <c r="B613" s="14" t="s">
        <v>236</v>
      </c>
      <c r="C613" s="14" t="s">
        <v>104</v>
      </c>
      <c r="D613" s="14" t="s">
        <v>105</v>
      </c>
      <c r="E613" s="14"/>
      <c r="F613" s="14"/>
      <c r="G613" s="14"/>
      <c r="H613" s="14"/>
      <c r="I613" s="14">
        <v>8</v>
      </c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55">
        <v>0</v>
      </c>
      <c r="DQ613" s="66">
        <v>0</v>
      </c>
      <c r="DR613" s="16">
        <v>1</v>
      </c>
      <c r="DS613" s="43">
        <f>PRODUCT(Таблица1[[#This Row],[РЕЙТИНГ НТЛ]:[РЕГ НТЛ]])</f>
        <v>0</v>
      </c>
      <c r="DT613" s="74">
        <f>SUM(Таблица1[[#This Row],[РЕЙТИНГ DPT]:[РЕЙТИНГ НТЛ]])</f>
        <v>0</v>
      </c>
    </row>
    <row r="614" spans="1:124" x14ac:dyDescent="0.25">
      <c r="A614" s="21">
        <v>36</v>
      </c>
      <c r="B614" s="18" t="s">
        <v>246</v>
      </c>
      <c r="C614" s="14" t="s">
        <v>116</v>
      </c>
      <c r="D614" s="18" t="s">
        <v>147</v>
      </c>
      <c r="E614" s="18"/>
      <c r="F614" s="18"/>
      <c r="G614" s="18"/>
      <c r="H614" s="18"/>
      <c r="I614" s="18">
        <v>9</v>
      </c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55">
        <v>0</v>
      </c>
      <c r="DQ614" s="66">
        <v>0</v>
      </c>
      <c r="DR614" s="16">
        <v>0</v>
      </c>
      <c r="DS614" s="44">
        <f>PRODUCT(Таблица1[[#This Row],[РЕЙТИНГ НТЛ]:[РЕГ НТЛ]])</f>
        <v>0</v>
      </c>
      <c r="DT614" s="74">
        <f>SUM(Таблица1[[#This Row],[РЕЙТИНГ DPT]:[РЕЙТИНГ НТЛ]])</f>
        <v>0</v>
      </c>
    </row>
    <row r="615" spans="1:124" x14ac:dyDescent="0.25">
      <c r="A615" s="13">
        <v>37</v>
      </c>
      <c r="B615" s="14" t="s">
        <v>247</v>
      </c>
      <c r="C615" s="14" t="s">
        <v>116</v>
      </c>
      <c r="D615" s="14" t="s">
        <v>148</v>
      </c>
      <c r="E615" s="14"/>
      <c r="F615" s="14"/>
      <c r="G615" s="14"/>
      <c r="H615" s="14"/>
      <c r="I615" s="14">
        <v>10</v>
      </c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55">
        <v>0</v>
      </c>
      <c r="DQ615" s="66">
        <v>0</v>
      </c>
      <c r="DR615" s="16">
        <v>0</v>
      </c>
      <c r="DS615" s="43">
        <f>PRODUCT(Таблица1[[#This Row],[РЕЙТИНГ НТЛ]:[РЕГ НТЛ]])</f>
        <v>0</v>
      </c>
      <c r="DT615" s="74">
        <f>SUM(Таблица1[[#This Row],[РЕЙТИНГ DPT]:[РЕЙТИНГ НТЛ]])</f>
        <v>0</v>
      </c>
    </row>
    <row r="616" spans="1:124" x14ac:dyDescent="0.25">
      <c r="A616" s="13">
        <v>23</v>
      </c>
      <c r="B616" s="14" t="s">
        <v>250</v>
      </c>
      <c r="C616" s="14" t="s">
        <v>104</v>
      </c>
      <c r="D616" s="14" t="s">
        <v>105</v>
      </c>
      <c r="E616" s="14"/>
      <c r="F616" s="14"/>
      <c r="G616" s="14"/>
      <c r="H616" s="14"/>
      <c r="I616" s="14">
        <v>15</v>
      </c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55">
        <v>0</v>
      </c>
      <c r="DQ616" s="66">
        <v>0</v>
      </c>
      <c r="DR616" s="16">
        <v>1</v>
      </c>
      <c r="DS616" s="43">
        <f>PRODUCT(Таблица1[[#This Row],[РЕЙТИНГ НТЛ]:[РЕГ НТЛ]])</f>
        <v>0</v>
      </c>
      <c r="DT616" s="74">
        <f>SUM(Таблица1[[#This Row],[РЕЙТИНГ DPT]:[РЕЙТИНГ НТЛ]])</f>
        <v>0</v>
      </c>
    </row>
    <row r="617" spans="1:124" x14ac:dyDescent="0.25">
      <c r="A617" s="13">
        <v>75</v>
      </c>
      <c r="B617" s="14" t="s">
        <v>248</v>
      </c>
      <c r="C617" s="14" t="s">
        <v>116</v>
      </c>
      <c r="D617" s="14" t="s">
        <v>117</v>
      </c>
      <c r="E617" s="14"/>
      <c r="F617" s="14"/>
      <c r="G617" s="14"/>
      <c r="H617" s="14"/>
      <c r="I617" s="14" t="s">
        <v>149</v>
      </c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55">
        <v>0</v>
      </c>
      <c r="DQ617" s="66">
        <v>0</v>
      </c>
      <c r="DR617" s="16">
        <v>0</v>
      </c>
      <c r="DS617" s="43">
        <f>PRODUCT(Таблица1[[#This Row],[РЕЙТИНГ НТЛ]:[РЕГ НТЛ]])</f>
        <v>0</v>
      </c>
      <c r="DT617" s="74">
        <f>SUM(Таблица1[[#This Row],[РЕЙТИНГ DPT]:[РЕЙТИНГ НТЛ]])</f>
        <v>0</v>
      </c>
    </row>
    <row r="618" spans="1:124" x14ac:dyDescent="0.25">
      <c r="A618" s="13">
        <v>69</v>
      </c>
      <c r="B618" s="14" t="s">
        <v>233</v>
      </c>
      <c r="C618" s="14" t="s">
        <v>156</v>
      </c>
      <c r="D618" s="14" t="s">
        <v>141</v>
      </c>
      <c r="E618" s="14"/>
      <c r="F618" s="14"/>
      <c r="G618" s="14"/>
      <c r="H618" s="14"/>
      <c r="I618" s="14" t="s">
        <v>149</v>
      </c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55">
        <v>0</v>
      </c>
      <c r="DQ618" s="66">
        <v>0</v>
      </c>
      <c r="DR618" s="16">
        <v>0</v>
      </c>
      <c r="DS618" s="43">
        <f>PRODUCT(Таблица1[[#This Row],[РЕЙТИНГ НТЛ]:[РЕГ НТЛ]])</f>
        <v>0</v>
      </c>
      <c r="DT618" s="74">
        <f>SUM(Таблица1[[#This Row],[РЕЙТИНГ DPT]:[РЕЙТИНГ НТЛ]])</f>
        <v>0</v>
      </c>
    </row>
    <row r="619" spans="1:124" x14ac:dyDescent="0.25">
      <c r="A619" s="13">
        <v>17</v>
      </c>
      <c r="B619" s="14" t="s">
        <v>249</v>
      </c>
      <c r="C619" s="14" t="s">
        <v>104</v>
      </c>
      <c r="D619" s="14" t="s">
        <v>105</v>
      </c>
      <c r="E619" s="14"/>
      <c r="F619" s="14"/>
      <c r="G619" s="14"/>
      <c r="H619" s="14"/>
      <c r="I619" s="14" t="s">
        <v>150</v>
      </c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55">
        <v>0</v>
      </c>
      <c r="DQ619" s="66">
        <v>0</v>
      </c>
      <c r="DR619" s="16">
        <v>1</v>
      </c>
      <c r="DS619" s="43">
        <f>PRODUCT(Таблица1[[#This Row],[РЕЙТИНГ НТЛ]:[РЕГ НТЛ]])</f>
        <v>0</v>
      </c>
      <c r="DT619" s="74">
        <f>SUM(Таблица1[[#This Row],[РЕЙТИНГ DPT]:[РЕЙТИНГ НТЛ]])</f>
        <v>0</v>
      </c>
    </row>
    <row r="620" spans="1:124" x14ac:dyDescent="0.25">
      <c r="A620" s="13">
        <v>228</v>
      </c>
      <c r="B620" s="14" t="s">
        <v>234</v>
      </c>
      <c r="C620" s="14" t="s">
        <v>106</v>
      </c>
      <c r="D620" s="14" t="s">
        <v>119</v>
      </c>
      <c r="E620" s="14"/>
      <c r="F620" s="14"/>
      <c r="G620" s="14"/>
      <c r="H620" s="14"/>
      <c r="I620" s="14" t="s">
        <v>150</v>
      </c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55">
        <v>0</v>
      </c>
      <c r="DQ620" s="66">
        <v>0</v>
      </c>
      <c r="DR620" s="16">
        <v>1</v>
      </c>
      <c r="DS620" s="43">
        <f>PRODUCT(Таблица1[[#This Row],[РЕЙТИНГ НТЛ]:[РЕГ НТЛ]])</f>
        <v>0</v>
      </c>
      <c r="DT620" s="74">
        <f>SUM(Таблица1[[#This Row],[РЕЙТИНГ DPT]:[РЕЙТИНГ НТЛ]])</f>
        <v>0</v>
      </c>
    </row>
    <row r="621" spans="1:124" x14ac:dyDescent="0.25">
      <c r="A621" s="21">
        <v>48</v>
      </c>
      <c r="B621" s="14" t="s">
        <v>238</v>
      </c>
      <c r="C621" s="14" t="s">
        <v>104</v>
      </c>
      <c r="D621" s="18" t="s">
        <v>105</v>
      </c>
      <c r="E621" s="18"/>
      <c r="F621" s="18"/>
      <c r="G621" s="18"/>
      <c r="H621" s="18">
        <v>1</v>
      </c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59">
        <v>3</v>
      </c>
      <c r="DQ621" s="66">
        <v>0</v>
      </c>
      <c r="DR621" s="16">
        <v>1</v>
      </c>
      <c r="DS621" s="19">
        <f>PRODUCT(Таблица1[[#This Row],[РЕЙТИНГ НТЛ]:[РЕГ НТЛ]])</f>
        <v>0</v>
      </c>
      <c r="DT621" s="70">
        <f>SUM(Таблица1[[#This Row],[РЕЙТИНГ DPT]:[РЕЙТИНГ НТЛ]])</f>
        <v>3</v>
      </c>
    </row>
    <row r="622" spans="1:124" x14ac:dyDescent="0.25">
      <c r="A622" s="13">
        <v>6</v>
      </c>
      <c r="B622" s="14" t="s">
        <v>239</v>
      </c>
      <c r="C622" s="14" t="s">
        <v>102</v>
      </c>
      <c r="D622" s="14" t="s">
        <v>103</v>
      </c>
      <c r="E622" s="14"/>
      <c r="F622" s="14"/>
      <c r="G622" s="14"/>
      <c r="H622" s="14">
        <v>2</v>
      </c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57">
        <v>2</v>
      </c>
      <c r="DQ622" s="66">
        <v>0</v>
      </c>
      <c r="DR622" s="16">
        <v>1</v>
      </c>
      <c r="DS622" s="16">
        <f>PRODUCT(Таблица1[[#This Row],[РЕЙТИНГ НТЛ]:[РЕГ НТЛ]])</f>
        <v>0</v>
      </c>
      <c r="DT622" s="70">
        <f>SUM(Таблица1[[#This Row],[РЕЙТИНГ DPT]:[РЕЙТИНГ НТЛ]])</f>
        <v>2</v>
      </c>
    </row>
    <row r="623" spans="1:124" x14ac:dyDescent="0.25">
      <c r="A623" s="13">
        <v>45</v>
      </c>
      <c r="B623" s="14" t="s">
        <v>240</v>
      </c>
      <c r="C623" s="14" t="s">
        <v>104</v>
      </c>
      <c r="D623" s="14" t="s">
        <v>105</v>
      </c>
      <c r="E623" s="14"/>
      <c r="F623" s="14"/>
      <c r="G623" s="14"/>
      <c r="H623" s="14">
        <v>3</v>
      </c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57">
        <v>2</v>
      </c>
      <c r="DQ623" s="66">
        <v>0</v>
      </c>
      <c r="DR623" s="16">
        <v>1</v>
      </c>
      <c r="DS623" s="16">
        <f>PRODUCT(Таблица1[[#This Row],[РЕЙТИНГ НТЛ]:[РЕГ НТЛ]])</f>
        <v>0</v>
      </c>
      <c r="DT623" s="70">
        <f>SUM(Таблица1[[#This Row],[РЕЙТИНГ DPT]:[РЕЙТИНГ НТЛ]])</f>
        <v>2</v>
      </c>
    </row>
    <row r="624" spans="1:124" x14ac:dyDescent="0.25">
      <c r="A624" s="13">
        <v>8</v>
      </c>
      <c r="B624" s="14" t="s">
        <v>241</v>
      </c>
      <c r="C624" s="14" t="s">
        <v>106</v>
      </c>
      <c r="D624" s="14" t="s">
        <v>108</v>
      </c>
      <c r="E624" s="14"/>
      <c r="F624" s="14"/>
      <c r="G624" s="14"/>
      <c r="H624" s="14">
        <v>4</v>
      </c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57">
        <v>1</v>
      </c>
      <c r="DQ624" s="66">
        <v>0</v>
      </c>
      <c r="DR624" s="16">
        <v>0</v>
      </c>
      <c r="DS624" s="16">
        <f>PRODUCT(Таблица1[[#This Row],[РЕЙТИНГ НТЛ]:[РЕГ НТЛ]])</f>
        <v>0</v>
      </c>
      <c r="DT624" s="70">
        <f>SUM(Таблица1[[#This Row],[РЕЙТИНГ DPT]:[РЕЙТИНГ НТЛ]])</f>
        <v>1</v>
      </c>
    </row>
    <row r="625" spans="1:124" x14ac:dyDescent="0.25">
      <c r="A625" s="13">
        <v>2</v>
      </c>
      <c r="B625" s="14" t="s">
        <v>242</v>
      </c>
      <c r="C625" s="14" t="s">
        <v>104</v>
      </c>
      <c r="D625" s="14" t="s">
        <v>105</v>
      </c>
      <c r="E625" s="14"/>
      <c r="F625" s="14"/>
      <c r="G625" s="14"/>
      <c r="H625" s="14">
        <v>5</v>
      </c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57">
        <v>1</v>
      </c>
      <c r="DQ625" s="66">
        <v>0</v>
      </c>
      <c r="DR625" s="19">
        <v>1</v>
      </c>
      <c r="DS625" s="16">
        <f>PRODUCT(Таблица1[[#This Row],[РЕЙТИНГ НТЛ]:[РЕГ НТЛ]])</f>
        <v>0</v>
      </c>
      <c r="DT625" s="70">
        <f>SUM(Таблица1[[#This Row],[РЕЙТИНГ DPT]:[РЕЙТИНГ НТЛ]])</f>
        <v>1</v>
      </c>
    </row>
    <row r="626" spans="1:124" x14ac:dyDescent="0.25">
      <c r="A626" s="13">
        <v>61</v>
      </c>
      <c r="B626" s="14" t="s">
        <v>243</v>
      </c>
      <c r="C626" s="14" t="s">
        <v>104</v>
      </c>
      <c r="D626" s="14" t="s">
        <v>105</v>
      </c>
      <c r="E626" s="14"/>
      <c r="F626" s="14"/>
      <c r="G626" s="14"/>
      <c r="H626" s="14">
        <v>6</v>
      </c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57">
        <v>1</v>
      </c>
      <c r="DQ626" s="66">
        <v>0</v>
      </c>
      <c r="DR626" s="16">
        <v>1</v>
      </c>
      <c r="DS626" s="16">
        <f>PRODUCT(Таблица1[[#This Row],[РЕЙТИНГ НТЛ]:[РЕГ НТЛ]])</f>
        <v>0</v>
      </c>
      <c r="DT626" s="70">
        <f>SUM(Таблица1[[#This Row],[РЕЙТИНГ DPT]:[РЕЙТИНГ НТЛ]])</f>
        <v>1</v>
      </c>
    </row>
    <row r="627" spans="1:124" x14ac:dyDescent="0.25">
      <c r="A627" s="13">
        <v>3</v>
      </c>
      <c r="B627" s="14" t="s">
        <v>244</v>
      </c>
      <c r="C627" s="14" t="s">
        <v>153</v>
      </c>
      <c r="D627" s="14" t="s">
        <v>145</v>
      </c>
      <c r="E627" s="14"/>
      <c r="F627" s="14"/>
      <c r="G627" s="14"/>
      <c r="H627" s="14">
        <v>7</v>
      </c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55">
        <v>0</v>
      </c>
      <c r="DQ627" s="66">
        <v>0</v>
      </c>
      <c r="DR627" s="16">
        <v>0</v>
      </c>
      <c r="DS627" s="43">
        <f>PRODUCT(Таблица1[[#This Row],[РЕЙТИНГ НТЛ]:[РЕГ НТЛ]])</f>
        <v>0</v>
      </c>
      <c r="DT627" s="74">
        <f>SUM(Таблица1[[#This Row],[РЕЙТИНГ DPT]:[РЕЙТИНГ НТЛ]])</f>
        <v>0</v>
      </c>
    </row>
    <row r="628" spans="1:124" x14ac:dyDescent="0.25">
      <c r="A628" s="13">
        <v>65</v>
      </c>
      <c r="B628" s="14" t="s">
        <v>228</v>
      </c>
      <c r="C628" s="14" t="s">
        <v>102</v>
      </c>
      <c r="D628" s="14" t="s">
        <v>103</v>
      </c>
      <c r="E628" s="14"/>
      <c r="F628" s="14"/>
      <c r="G628" s="14">
        <v>1</v>
      </c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/>
      <c r="DD628" s="14"/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57">
        <v>3</v>
      </c>
      <c r="DQ628" s="66">
        <v>0</v>
      </c>
      <c r="DR628" s="16">
        <v>1</v>
      </c>
      <c r="DS628" s="16">
        <f>PRODUCT(Таблица1[[#This Row],[РЕЙТИНГ НТЛ]:[РЕГ НТЛ]])</f>
        <v>0</v>
      </c>
      <c r="DT628" s="70">
        <f>SUM(Таблица1[[#This Row],[РЕЙТИНГ DPT]:[РЕЙТИНГ НТЛ]])</f>
        <v>3</v>
      </c>
    </row>
    <row r="629" spans="1:124" x14ac:dyDescent="0.25">
      <c r="A629" s="21">
        <v>11</v>
      </c>
      <c r="B629" s="18" t="s">
        <v>229</v>
      </c>
      <c r="C629" s="14" t="s">
        <v>156</v>
      </c>
      <c r="D629" s="18" t="s">
        <v>141</v>
      </c>
      <c r="E629" s="18"/>
      <c r="F629" s="18"/>
      <c r="G629" s="18">
        <v>2</v>
      </c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59">
        <v>2</v>
      </c>
      <c r="DQ629" s="66">
        <v>0</v>
      </c>
      <c r="DR629" s="16">
        <v>0</v>
      </c>
      <c r="DS629" s="19">
        <f>PRODUCT(Таблица1[[#This Row],[РЕЙТИНГ НТЛ]:[РЕГ НТЛ]])</f>
        <v>0</v>
      </c>
      <c r="DT629" s="70">
        <f>SUM(Таблица1[[#This Row],[РЕЙТИНГ DPT]:[РЕЙТИНГ НТЛ]])</f>
        <v>2</v>
      </c>
    </row>
    <row r="630" spans="1:124" x14ac:dyDescent="0.25">
      <c r="A630" s="13">
        <v>43</v>
      </c>
      <c r="B630" s="14" t="s">
        <v>236</v>
      </c>
      <c r="C630" s="14" t="s">
        <v>104</v>
      </c>
      <c r="D630" s="14" t="s">
        <v>105</v>
      </c>
      <c r="E630" s="14"/>
      <c r="F630" s="14"/>
      <c r="G630" s="14">
        <v>3</v>
      </c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57">
        <v>2</v>
      </c>
      <c r="DQ630" s="66">
        <v>0</v>
      </c>
      <c r="DR630" s="16">
        <v>1</v>
      </c>
      <c r="DS630" s="16">
        <f>PRODUCT(Таблица1[[#This Row],[РЕЙТИНГ НТЛ]:[РЕГ НТЛ]])</f>
        <v>0</v>
      </c>
      <c r="DT630" s="70">
        <f>SUM(Таблица1[[#This Row],[РЕЙТИНГ DPT]:[РЕЙТИНГ НТЛ]])</f>
        <v>2</v>
      </c>
    </row>
    <row r="631" spans="1:124" x14ac:dyDescent="0.25">
      <c r="A631" s="13">
        <v>13</v>
      </c>
      <c r="B631" s="14" t="s">
        <v>237</v>
      </c>
      <c r="C631" s="14" t="s">
        <v>102</v>
      </c>
      <c r="D631" s="14" t="s">
        <v>103</v>
      </c>
      <c r="E631" s="14"/>
      <c r="F631" s="14"/>
      <c r="G631" s="14">
        <v>4</v>
      </c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57">
        <v>1</v>
      </c>
      <c r="DQ631" s="66">
        <v>0</v>
      </c>
      <c r="DR631" s="16">
        <v>1</v>
      </c>
      <c r="DS631" s="16">
        <f>PRODUCT(Таблица1[[#This Row],[РЕЙТИНГ НТЛ]:[РЕГ НТЛ]])</f>
        <v>0</v>
      </c>
      <c r="DT631" s="70">
        <f>SUM(Таблица1[[#This Row],[РЕЙТИНГ DPT]:[РЕЙТИНГ НТЛ]])</f>
        <v>1</v>
      </c>
    </row>
    <row r="632" spans="1:124" x14ac:dyDescent="0.25">
      <c r="A632" s="13">
        <v>7</v>
      </c>
      <c r="B632" s="14" t="s">
        <v>235</v>
      </c>
      <c r="C632" s="14" t="s">
        <v>106</v>
      </c>
      <c r="D632" s="14" t="s">
        <v>114</v>
      </c>
      <c r="E632" s="14"/>
      <c r="F632" s="14"/>
      <c r="G632" s="14">
        <v>5</v>
      </c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57">
        <v>1</v>
      </c>
      <c r="DQ632" s="66">
        <v>0</v>
      </c>
      <c r="DR632" s="16">
        <v>1</v>
      </c>
      <c r="DS632" s="16">
        <f>PRODUCT(Таблица1[[#This Row],[РЕЙТИНГ НТЛ]:[РЕГ НТЛ]])</f>
        <v>0</v>
      </c>
      <c r="DT632" s="70">
        <f>SUM(Таблица1[[#This Row],[РЕЙТИНГ DPT]:[РЕЙТИНГ НТЛ]])</f>
        <v>1</v>
      </c>
    </row>
    <row r="633" spans="1:124" x14ac:dyDescent="0.25">
      <c r="A633" s="13">
        <v>65</v>
      </c>
      <c r="B633" s="14" t="s">
        <v>228</v>
      </c>
      <c r="C633" s="14" t="s">
        <v>102</v>
      </c>
      <c r="D633" s="14" t="s">
        <v>103</v>
      </c>
      <c r="E633" s="14"/>
      <c r="F633" s="14">
        <v>1</v>
      </c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57">
        <v>3</v>
      </c>
      <c r="DQ633" s="66">
        <v>0</v>
      </c>
      <c r="DR633" s="16">
        <v>1</v>
      </c>
      <c r="DS633" s="16">
        <f>PRODUCT(Таблица1[[#This Row],[РЕЙТИНГ НТЛ]:[РЕГ НТЛ]])</f>
        <v>0</v>
      </c>
      <c r="DT633" s="70">
        <f>SUM(Таблица1[[#This Row],[РЕЙТИНГ DPT]:[РЕЙТИНГ НТЛ]])</f>
        <v>3</v>
      </c>
    </row>
    <row r="634" spans="1:124" x14ac:dyDescent="0.25">
      <c r="A634" s="13">
        <v>11</v>
      </c>
      <c r="B634" s="14" t="s">
        <v>229</v>
      </c>
      <c r="C634" s="14" t="s">
        <v>156</v>
      </c>
      <c r="D634" s="14" t="s">
        <v>141</v>
      </c>
      <c r="E634" s="14"/>
      <c r="F634" s="14">
        <v>2</v>
      </c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/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57">
        <v>2</v>
      </c>
      <c r="DQ634" s="66">
        <v>0</v>
      </c>
      <c r="DR634" s="16">
        <v>0</v>
      </c>
      <c r="DS634" s="16">
        <f>PRODUCT(Таблица1[[#This Row],[РЕЙТИНГ НТЛ]:[РЕГ НТЛ]])</f>
        <v>0</v>
      </c>
      <c r="DT634" s="70">
        <f>SUM(Таблица1[[#This Row],[РЕЙТИНГ DPT]:[РЕЙТИНГ НТЛ]])</f>
        <v>2</v>
      </c>
    </row>
    <row r="635" spans="1:124" x14ac:dyDescent="0.25">
      <c r="A635" s="13">
        <v>34</v>
      </c>
      <c r="B635" s="14" t="s">
        <v>230</v>
      </c>
      <c r="C635" s="14" t="s">
        <v>156</v>
      </c>
      <c r="D635" s="14" t="s">
        <v>141</v>
      </c>
      <c r="E635" s="14"/>
      <c r="F635" s="14">
        <v>3</v>
      </c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  <c r="DA635" s="14"/>
      <c r="DB635" s="14"/>
      <c r="DC635" s="14"/>
      <c r="DD635" s="14"/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57">
        <v>2</v>
      </c>
      <c r="DQ635" s="66">
        <v>0</v>
      </c>
      <c r="DR635" s="16">
        <v>0</v>
      </c>
      <c r="DS635" s="16">
        <f>PRODUCT(Таблица1[[#This Row],[РЕЙТИНГ НТЛ]:[РЕГ НТЛ]])</f>
        <v>0</v>
      </c>
      <c r="DT635" s="70">
        <f>SUM(Таблица1[[#This Row],[РЕЙТИНГ DPT]:[РЕЙТИНГ НТЛ]])</f>
        <v>2</v>
      </c>
    </row>
    <row r="636" spans="1:124" x14ac:dyDescent="0.25">
      <c r="A636" s="13">
        <v>71</v>
      </c>
      <c r="B636" s="14" t="s">
        <v>231</v>
      </c>
      <c r="C636" s="14" t="s">
        <v>106</v>
      </c>
      <c r="D636" s="14" t="s">
        <v>120</v>
      </c>
      <c r="E636" s="14"/>
      <c r="F636" s="14">
        <v>4</v>
      </c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  <c r="DA636" s="14"/>
      <c r="DB636" s="14"/>
      <c r="DC636" s="14"/>
      <c r="DD636" s="14"/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57">
        <v>1</v>
      </c>
      <c r="DQ636" s="66">
        <v>0</v>
      </c>
      <c r="DR636" s="16">
        <v>1</v>
      </c>
      <c r="DS636" s="16">
        <f>PRODUCT(Таблица1[[#This Row],[РЕЙТИНГ НТЛ]:[РЕГ НТЛ]])</f>
        <v>0</v>
      </c>
      <c r="DT636" s="70">
        <f>SUM(Таблица1[[#This Row],[РЕЙТИНГ DPT]:[РЕЙТИНГ НТЛ]])</f>
        <v>1</v>
      </c>
    </row>
    <row r="637" spans="1:124" x14ac:dyDescent="0.25">
      <c r="A637" s="13">
        <v>234</v>
      </c>
      <c r="B637" s="14" t="s">
        <v>232</v>
      </c>
      <c r="C637" s="14" t="s">
        <v>106</v>
      </c>
      <c r="D637" s="14" t="s">
        <v>119</v>
      </c>
      <c r="E637" s="14"/>
      <c r="F637" s="14">
        <v>5</v>
      </c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/>
      <c r="DG637" s="14"/>
      <c r="DH637" s="14"/>
      <c r="DI637" s="14"/>
      <c r="DJ637" s="14"/>
      <c r="DK637" s="14"/>
      <c r="DL637" s="14"/>
      <c r="DM637" s="14"/>
      <c r="DN637" s="14"/>
      <c r="DO637" s="14"/>
      <c r="DP637" s="57">
        <v>1</v>
      </c>
      <c r="DQ637" s="66">
        <v>0</v>
      </c>
      <c r="DR637" s="16">
        <v>1</v>
      </c>
      <c r="DS637" s="16">
        <f>PRODUCT(Таблица1[[#This Row],[РЕЙТИНГ НТЛ]:[РЕГ НТЛ]])</f>
        <v>0</v>
      </c>
      <c r="DT637" s="70">
        <f>SUM(Таблица1[[#This Row],[РЕЙТИНГ DPT]:[РЕЙТИНГ НТЛ]])</f>
        <v>1</v>
      </c>
    </row>
    <row r="638" spans="1:124" x14ac:dyDescent="0.25">
      <c r="A638" s="13">
        <v>69</v>
      </c>
      <c r="B638" s="14" t="s">
        <v>233</v>
      </c>
      <c r="C638" s="14" t="s">
        <v>156</v>
      </c>
      <c r="D638" s="14" t="s">
        <v>141</v>
      </c>
      <c r="E638" s="14"/>
      <c r="F638" s="14">
        <v>6</v>
      </c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  <c r="DA638" s="14"/>
      <c r="DB638" s="14"/>
      <c r="DC638" s="14"/>
      <c r="DD638" s="14"/>
      <c r="DE638" s="14"/>
      <c r="DF638" s="14"/>
      <c r="DG638" s="14"/>
      <c r="DH638" s="14"/>
      <c r="DI638" s="14"/>
      <c r="DJ638" s="14"/>
      <c r="DK638" s="14"/>
      <c r="DL638" s="14"/>
      <c r="DM638" s="14"/>
      <c r="DN638" s="14"/>
      <c r="DO638" s="14"/>
      <c r="DP638" s="57">
        <v>1</v>
      </c>
      <c r="DQ638" s="66">
        <v>0</v>
      </c>
      <c r="DR638" s="16">
        <v>0</v>
      </c>
      <c r="DS638" s="16">
        <f>PRODUCT(Таблица1[[#This Row],[РЕЙТИНГ НТЛ]:[РЕГ НТЛ]])</f>
        <v>0</v>
      </c>
      <c r="DT638" s="70">
        <f>SUM(Таблица1[[#This Row],[РЕЙТИНГ DPT]:[РЕЙТИНГ НТЛ]])</f>
        <v>1</v>
      </c>
    </row>
    <row r="639" spans="1:124" x14ac:dyDescent="0.25">
      <c r="A639" s="21">
        <v>228</v>
      </c>
      <c r="B639" s="18" t="s">
        <v>234</v>
      </c>
      <c r="C639" s="14" t="s">
        <v>106</v>
      </c>
      <c r="D639" s="18" t="s">
        <v>119</v>
      </c>
      <c r="E639" s="18"/>
      <c r="F639" s="18">
        <v>7</v>
      </c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55">
        <v>0</v>
      </c>
      <c r="DQ639" s="66">
        <v>0</v>
      </c>
      <c r="DR639" s="16">
        <v>1</v>
      </c>
      <c r="DS639" s="44">
        <f>PRODUCT(Таблица1[[#This Row],[РЕЙТИНГ НТЛ]:[РЕГ НТЛ]])</f>
        <v>0</v>
      </c>
      <c r="DT639" s="74">
        <f>SUM(Таблица1[[#This Row],[РЕЙТИНГ DPT]:[РЕЙТИНГ НТЛ]])</f>
        <v>0</v>
      </c>
    </row>
    <row r="640" spans="1:124" x14ac:dyDescent="0.25">
      <c r="A640" s="13">
        <v>7</v>
      </c>
      <c r="B640" s="14" t="s">
        <v>235</v>
      </c>
      <c r="C640" s="14" t="s">
        <v>106</v>
      </c>
      <c r="D640" s="14" t="s">
        <v>114</v>
      </c>
      <c r="E640" s="14"/>
      <c r="F640" s="14">
        <v>8</v>
      </c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/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55">
        <v>0</v>
      </c>
      <c r="DQ640" s="66">
        <v>0</v>
      </c>
      <c r="DR640" s="16">
        <v>1</v>
      </c>
      <c r="DS640" s="43">
        <f>PRODUCT(Таблица1[[#This Row],[РЕЙТИНГ НТЛ]:[РЕГ НТЛ]])</f>
        <v>0</v>
      </c>
      <c r="DT640" s="74">
        <f>SUM(Таблица1[[#This Row],[РЕЙТИНГ DPT]:[РЕЙТИНГ НТЛ]])</f>
        <v>0</v>
      </c>
    </row>
    <row r="641" spans="1:124" x14ac:dyDescent="0.25">
      <c r="A641" s="21">
        <v>240</v>
      </c>
      <c r="B641" s="18" t="s">
        <v>311</v>
      </c>
      <c r="C641" s="14" t="s">
        <v>127</v>
      </c>
      <c r="D641" s="18" t="s">
        <v>168</v>
      </c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26">
        <v>8.6</v>
      </c>
      <c r="S641" s="26">
        <v>9.6</v>
      </c>
      <c r="T641" s="26">
        <v>9.4</v>
      </c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55">
        <v>0</v>
      </c>
      <c r="DQ641" s="66">
        <v>0</v>
      </c>
      <c r="DR641" s="16">
        <v>0</v>
      </c>
      <c r="DS641" s="44">
        <f>PRODUCT(Таблица1[[#This Row],[РЕЙТИНГ НТЛ]:[РЕГ НТЛ]])</f>
        <v>0</v>
      </c>
      <c r="DT641" s="74">
        <f>SUM(Таблица1[[#This Row],[РЕЙТИНГ DPT]:[РЕЙТИНГ НТЛ]])</f>
        <v>0</v>
      </c>
    </row>
    <row r="642" spans="1:124" x14ac:dyDescent="0.25">
      <c r="A642" s="13">
        <v>53</v>
      </c>
      <c r="B642" s="14" t="s">
        <v>286</v>
      </c>
      <c r="C642" s="14" t="s">
        <v>127</v>
      </c>
      <c r="D642" s="14" t="s">
        <v>168</v>
      </c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7">
        <v>8.4</v>
      </c>
      <c r="S642" s="17">
        <v>8.8000000000000007</v>
      </c>
      <c r="T642" s="17">
        <v>8.8000000000000007</v>
      </c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/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55">
        <v>0</v>
      </c>
      <c r="DQ642" s="66">
        <v>0</v>
      </c>
      <c r="DR642" s="16">
        <v>0</v>
      </c>
      <c r="DS642" s="43">
        <f>PRODUCT(Таблица1[[#This Row],[РЕЙТИНГ НТЛ]:[РЕГ НТЛ]])</f>
        <v>0</v>
      </c>
      <c r="DT642" s="74">
        <f>SUM(Таблица1[[#This Row],[РЕЙТИНГ DPT]:[РЕЙТИНГ НТЛ]])</f>
        <v>0</v>
      </c>
    </row>
    <row r="643" spans="1:124" x14ac:dyDescent="0.25">
      <c r="A643" s="13">
        <v>73</v>
      </c>
      <c r="B643" s="14" t="s">
        <v>298</v>
      </c>
      <c r="C643" s="14" t="s">
        <v>127</v>
      </c>
      <c r="D643" s="14" t="s">
        <v>168</v>
      </c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7">
        <v>9.1999999999999993</v>
      </c>
      <c r="S643" s="17">
        <v>9.8000000000000007</v>
      </c>
      <c r="T643" s="17">
        <v>9.8000000000000007</v>
      </c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55">
        <v>0</v>
      </c>
      <c r="DQ643" s="66">
        <v>0</v>
      </c>
      <c r="DR643" s="16">
        <v>0</v>
      </c>
      <c r="DS643" s="43">
        <f>PRODUCT(Таблица1[[#This Row],[РЕЙТИНГ НТЛ]:[РЕГ НТЛ]])</f>
        <v>0</v>
      </c>
      <c r="DT643" s="74">
        <f>SUM(Таблица1[[#This Row],[РЕЙТИНГ DPT]:[РЕЙТИНГ НТЛ]])</f>
        <v>0</v>
      </c>
    </row>
    <row r="644" spans="1:124" x14ac:dyDescent="0.25">
      <c r="A644" s="29">
        <v>155</v>
      </c>
      <c r="B644" s="30" t="s">
        <v>399</v>
      </c>
      <c r="C644" s="14" t="s">
        <v>127</v>
      </c>
      <c r="D644" s="30" t="s">
        <v>168</v>
      </c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7">
        <v>8.8000000000000007</v>
      </c>
      <c r="CH644" s="37">
        <v>9</v>
      </c>
      <c r="CI644" s="37">
        <v>9.4</v>
      </c>
      <c r="CJ644" s="37">
        <v>8.6</v>
      </c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55">
        <v>0</v>
      </c>
      <c r="DQ644" s="66">
        <v>0</v>
      </c>
      <c r="DR644" s="31">
        <v>0</v>
      </c>
      <c r="DS644" s="73">
        <f>PRODUCT(Таблица1[[#This Row],[РЕЙТИНГ НТЛ]:[РЕГ НТЛ]])</f>
        <v>0</v>
      </c>
      <c r="DT644" s="74">
        <f>SUM(Таблица1[[#This Row],[РЕЙТИНГ DPT]:[РЕЙТИНГ НТЛ]])</f>
        <v>0</v>
      </c>
    </row>
    <row r="645" spans="1:124" x14ac:dyDescent="0.25">
      <c r="A645" s="29">
        <v>158</v>
      </c>
      <c r="B645" s="14" t="s">
        <v>415</v>
      </c>
      <c r="C645" s="14" t="s">
        <v>102</v>
      </c>
      <c r="D645" s="30" t="s">
        <v>132</v>
      </c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7">
        <v>9.6</v>
      </c>
      <c r="CL645" s="37">
        <v>9.8000000000000007</v>
      </c>
      <c r="CM645" s="37">
        <v>9.6</v>
      </c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55">
        <v>0</v>
      </c>
      <c r="DQ645" s="66">
        <v>0</v>
      </c>
      <c r="DR645" s="31">
        <v>1</v>
      </c>
      <c r="DS645" s="73">
        <f>PRODUCT(Таблица1[[#This Row],[РЕЙТИНГ НТЛ]:[РЕГ НТЛ]])</f>
        <v>0</v>
      </c>
      <c r="DT645" s="74">
        <f>SUM(Таблица1[[#This Row],[РЕЙТИНГ DPT]:[РЕЙТИНГ НТЛ]])</f>
        <v>0</v>
      </c>
    </row>
    <row r="646" spans="1:124" x14ac:dyDescent="0.25">
      <c r="A646" s="29">
        <v>127</v>
      </c>
      <c r="B646" s="30" t="s">
        <v>393</v>
      </c>
      <c r="C646" s="14" t="s">
        <v>102</v>
      </c>
      <c r="D646" s="30" t="s">
        <v>132</v>
      </c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7">
        <v>9.4</v>
      </c>
      <c r="CH646" s="37">
        <v>9.1999999999999993</v>
      </c>
      <c r="CI646" s="37">
        <v>9.4</v>
      </c>
      <c r="CJ646" s="37">
        <v>9.1999999999999993</v>
      </c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55">
        <v>0</v>
      </c>
      <c r="DQ646" s="66">
        <v>0</v>
      </c>
      <c r="DR646" s="31">
        <v>1</v>
      </c>
      <c r="DS646" s="73">
        <f>PRODUCT(Таблица1[[#This Row],[РЕЙТИНГ НТЛ]:[РЕГ НТЛ]])</f>
        <v>0</v>
      </c>
      <c r="DT646" s="74">
        <f>SUM(Таблица1[[#This Row],[РЕЙТИНГ DPT]:[РЕЙТИНГ НТЛ]])</f>
        <v>0</v>
      </c>
    </row>
    <row r="647" spans="1:124" x14ac:dyDescent="0.25">
      <c r="A647" s="21">
        <v>33</v>
      </c>
      <c r="B647" s="18" t="s">
        <v>278</v>
      </c>
      <c r="C647" s="14" t="s">
        <v>102</v>
      </c>
      <c r="D647" s="18" t="s">
        <v>132</v>
      </c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26">
        <v>9.6</v>
      </c>
      <c r="S647" s="26">
        <v>9.6</v>
      </c>
      <c r="T647" s="26">
        <v>9.8000000000000007</v>
      </c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55">
        <v>0</v>
      </c>
      <c r="DQ647" s="66">
        <v>0</v>
      </c>
      <c r="DR647" s="16">
        <v>1</v>
      </c>
      <c r="DS647" s="44">
        <f>PRODUCT(Таблица1[[#This Row],[РЕЙТИНГ НТЛ]:[РЕГ НТЛ]])</f>
        <v>0</v>
      </c>
      <c r="DT647" s="74">
        <f>SUM(Таблица1[[#This Row],[РЕЙТИНГ DPT]:[РЕЙТИНГ НТЛ]])</f>
        <v>0</v>
      </c>
    </row>
    <row r="648" spans="1:124" x14ac:dyDescent="0.25">
      <c r="A648" s="29">
        <v>140</v>
      </c>
      <c r="B648" s="30" t="s">
        <v>397</v>
      </c>
      <c r="C648" s="14" t="s">
        <v>102</v>
      </c>
      <c r="D648" s="30" t="s">
        <v>132</v>
      </c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7">
        <v>8.8000000000000007</v>
      </c>
      <c r="CH648" s="37">
        <v>8</v>
      </c>
      <c r="CI648" s="37">
        <v>9</v>
      </c>
      <c r="CJ648" s="37">
        <v>8.4</v>
      </c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55">
        <v>0</v>
      </c>
      <c r="DQ648" s="66">
        <v>0</v>
      </c>
      <c r="DR648" s="31">
        <v>1</v>
      </c>
      <c r="DS648" s="73">
        <f>PRODUCT(Таблица1[[#This Row],[РЕЙТИНГ НТЛ]:[РЕГ НТЛ]])</f>
        <v>0</v>
      </c>
      <c r="DT648" s="74">
        <f>SUM(Таблица1[[#This Row],[РЕЙТИНГ DPT]:[РЕЙТИНГ НТЛ]])</f>
        <v>0</v>
      </c>
    </row>
    <row r="649" spans="1:124" x14ac:dyDescent="0.25">
      <c r="A649" s="33">
        <v>140</v>
      </c>
      <c r="B649" s="34" t="s">
        <v>397</v>
      </c>
      <c r="C649" s="14" t="s">
        <v>102</v>
      </c>
      <c r="D649" s="34" t="s">
        <v>132</v>
      </c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  <c r="BJ649" s="34"/>
      <c r="BK649" s="34"/>
      <c r="BL649" s="34"/>
      <c r="BM649" s="34"/>
      <c r="BN649" s="34"/>
      <c r="BO649" s="34"/>
      <c r="BP649" s="34"/>
      <c r="BQ649" s="34"/>
      <c r="BR649" s="34"/>
      <c r="BS649" s="34"/>
      <c r="BT649" s="34"/>
      <c r="BU649" s="34"/>
      <c r="BV649" s="34"/>
      <c r="BW649" s="34"/>
      <c r="BX649" s="34"/>
      <c r="BY649" s="34"/>
      <c r="BZ649" s="34"/>
      <c r="CA649" s="34"/>
      <c r="CB649" s="34"/>
      <c r="CC649" s="34"/>
      <c r="CD649" s="34"/>
      <c r="CE649" s="34"/>
      <c r="CF649" s="34"/>
      <c r="CG649" s="34"/>
      <c r="CH649" s="34"/>
      <c r="CI649" s="34"/>
      <c r="CJ649" s="34"/>
      <c r="CK649" s="34"/>
      <c r="CL649" s="34"/>
      <c r="CM649" s="34"/>
      <c r="CN649" s="38">
        <v>8.8000000000000007</v>
      </c>
      <c r="CO649" s="38">
        <v>8.8000000000000007</v>
      </c>
      <c r="CP649" s="38">
        <v>9.6</v>
      </c>
      <c r="CQ649" s="34"/>
      <c r="CR649" s="34"/>
      <c r="CS649" s="34"/>
      <c r="CT649" s="34"/>
      <c r="CU649" s="34"/>
      <c r="CV649" s="34"/>
      <c r="CW649" s="34"/>
      <c r="CX649" s="34"/>
      <c r="CY649" s="34"/>
      <c r="CZ649" s="34"/>
      <c r="DA649" s="34"/>
      <c r="DB649" s="34"/>
      <c r="DC649" s="34"/>
      <c r="DD649" s="34"/>
      <c r="DE649" s="34"/>
      <c r="DF649" s="34"/>
      <c r="DG649" s="34"/>
      <c r="DH649" s="34"/>
      <c r="DI649" s="34"/>
      <c r="DJ649" s="34"/>
      <c r="DK649" s="34"/>
      <c r="DL649" s="34"/>
      <c r="DM649" s="34"/>
      <c r="DN649" s="34"/>
      <c r="DO649" s="34"/>
      <c r="DP649" s="55">
        <v>0</v>
      </c>
      <c r="DQ649" s="66">
        <v>0</v>
      </c>
      <c r="DR649" s="35">
        <v>1</v>
      </c>
      <c r="DS649" s="75">
        <f>PRODUCT(Таблица1[[#This Row],[РЕЙТИНГ НТЛ]:[РЕГ НТЛ]])</f>
        <v>0</v>
      </c>
      <c r="DT649" s="74">
        <f>SUM(Таблица1[[#This Row],[РЕЙТИНГ DPT]:[РЕЙТИНГ НТЛ]])</f>
        <v>0</v>
      </c>
    </row>
    <row r="650" spans="1:124" x14ac:dyDescent="0.25">
      <c r="A650" s="13">
        <v>9</v>
      </c>
      <c r="B650" s="14" t="s">
        <v>261</v>
      </c>
      <c r="C650" s="14" t="s">
        <v>102</v>
      </c>
      <c r="D650" s="14" t="s">
        <v>132</v>
      </c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7">
        <v>9.1999999999999993</v>
      </c>
      <c r="S650" s="17">
        <v>9.8000000000000007</v>
      </c>
      <c r="T650" s="17">
        <v>9.1999999999999993</v>
      </c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55">
        <v>0</v>
      </c>
      <c r="DQ650" s="66">
        <v>0</v>
      </c>
      <c r="DR650" s="35">
        <v>1</v>
      </c>
      <c r="DS650" s="43">
        <f>PRODUCT(Таблица1[[#This Row],[РЕЙТИНГ НТЛ]:[РЕГ НТЛ]])</f>
        <v>0</v>
      </c>
      <c r="DT650" s="74">
        <f>SUM(Таблица1[[#This Row],[РЕЙТИНГ DPT]:[РЕЙТИНГ НТЛ]])</f>
        <v>0</v>
      </c>
    </row>
    <row r="651" spans="1:124" x14ac:dyDescent="0.25">
      <c r="A651" s="29">
        <v>133</v>
      </c>
      <c r="B651" s="30" t="s">
        <v>396</v>
      </c>
      <c r="C651" s="14" t="s">
        <v>102</v>
      </c>
      <c r="D651" s="30" t="s">
        <v>132</v>
      </c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7">
        <v>9</v>
      </c>
      <c r="CH651" s="37">
        <v>8.1999999999999993</v>
      </c>
      <c r="CI651" s="37">
        <v>8.6</v>
      </c>
      <c r="CJ651" s="37">
        <v>8.8000000000000007</v>
      </c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55">
        <v>0</v>
      </c>
      <c r="DQ651" s="66">
        <v>0</v>
      </c>
      <c r="DR651" s="35">
        <v>1</v>
      </c>
      <c r="DS651" s="73">
        <f>PRODUCT(Таблица1[[#This Row],[РЕЙТИНГ НТЛ]:[РЕГ НТЛ]])</f>
        <v>0</v>
      </c>
      <c r="DT651" s="74">
        <f>SUM(Таблица1[[#This Row],[РЕЙТИНГ DPT]:[РЕЙТИНГ НТЛ]])</f>
        <v>0</v>
      </c>
    </row>
    <row r="652" spans="1:124" x14ac:dyDescent="0.25">
      <c r="A652" s="21">
        <v>86</v>
      </c>
      <c r="B652" s="18" t="s">
        <v>353</v>
      </c>
      <c r="C652" s="14" t="s">
        <v>102</v>
      </c>
      <c r="D652" s="18" t="s">
        <v>132</v>
      </c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26">
        <v>9</v>
      </c>
      <c r="BB652" s="26">
        <v>8.6</v>
      </c>
      <c r="BC652" s="26">
        <v>9</v>
      </c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  <c r="DK652" s="18"/>
      <c r="DL652" s="18"/>
      <c r="DM652" s="18"/>
      <c r="DN652" s="18"/>
      <c r="DO652" s="18"/>
      <c r="DP652" s="55">
        <v>0</v>
      </c>
      <c r="DQ652" s="66">
        <v>0</v>
      </c>
      <c r="DR652" s="19">
        <v>0</v>
      </c>
      <c r="DS652" s="44">
        <f>PRODUCT(Таблица1[[#This Row],[РЕЙТИНГ НТЛ]:[РЕГ НТЛ]])</f>
        <v>0</v>
      </c>
      <c r="DT652" s="74">
        <f>SUM(Таблица1[[#This Row],[РЕЙТИНГ DPT]:[РЕЙТИНГ НТЛ]])</f>
        <v>0</v>
      </c>
    </row>
    <row r="653" spans="1:124" x14ac:dyDescent="0.25">
      <c r="A653" s="29">
        <v>259</v>
      </c>
      <c r="B653" s="30" t="s">
        <v>406</v>
      </c>
      <c r="C653" s="14" t="s">
        <v>102</v>
      </c>
      <c r="D653" s="30" t="s">
        <v>132</v>
      </c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7">
        <v>8.8000000000000007</v>
      </c>
      <c r="CO653" s="37">
        <v>8.8000000000000007</v>
      </c>
      <c r="CP653" s="37">
        <v>9.6</v>
      </c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55">
        <v>0</v>
      </c>
      <c r="DQ653" s="66">
        <v>0</v>
      </c>
      <c r="DR653" s="35">
        <v>1</v>
      </c>
      <c r="DS653" s="73">
        <f>PRODUCT(Таблица1[[#This Row],[РЕЙТИНГ НТЛ]:[РЕГ НТЛ]])</f>
        <v>0</v>
      </c>
      <c r="DT653" s="74">
        <f>SUM(Таблица1[[#This Row],[РЕЙТИНГ DPT]:[РЕЙТИНГ НТЛ]])</f>
        <v>0</v>
      </c>
    </row>
    <row r="654" spans="1:124" x14ac:dyDescent="0.25">
      <c r="A654" s="13">
        <v>42</v>
      </c>
      <c r="B654" s="14" t="s">
        <v>281</v>
      </c>
      <c r="C654" s="14" t="s">
        <v>102</v>
      </c>
      <c r="D654" s="14" t="s">
        <v>132</v>
      </c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7">
        <v>8.8000000000000007</v>
      </c>
      <c r="S654" s="17">
        <v>9</v>
      </c>
      <c r="T654" s="17">
        <v>9.4</v>
      </c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55">
        <v>0</v>
      </c>
      <c r="DQ654" s="66">
        <v>0</v>
      </c>
      <c r="DR654" s="19">
        <v>0</v>
      </c>
      <c r="DS654" s="43">
        <f>PRODUCT(Таблица1[[#This Row],[РЕЙТИНГ НТЛ]:[РЕГ НТЛ]])</f>
        <v>0</v>
      </c>
      <c r="DT654" s="74">
        <f>SUM(Таблица1[[#This Row],[РЕЙТИНГ DPT]:[РЕЙТИНГ НТЛ]])</f>
        <v>0</v>
      </c>
    </row>
    <row r="655" spans="1:124" x14ac:dyDescent="0.25">
      <c r="A655" s="13">
        <v>27</v>
      </c>
      <c r="B655" s="14" t="s">
        <v>273</v>
      </c>
      <c r="C655" s="14" t="s">
        <v>102</v>
      </c>
      <c r="D655" s="14" t="s">
        <v>165</v>
      </c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7" t="s">
        <v>155</v>
      </c>
      <c r="S655" s="17" t="s">
        <v>155</v>
      </c>
      <c r="T655" s="17" t="s">
        <v>155</v>
      </c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55">
        <v>0</v>
      </c>
      <c r="DQ655" s="66">
        <v>0</v>
      </c>
      <c r="DR655" s="19">
        <v>0</v>
      </c>
      <c r="DS655" s="43">
        <f>PRODUCT(Таблица1[[#This Row],[РЕЙТИНГ НТЛ]:[РЕГ НТЛ]])</f>
        <v>0</v>
      </c>
      <c r="DT655" s="74">
        <f>SUM(Таблица1[[#This Row],[РЕЙТИНГ DPT]:[РЕЙТИНГ НТЛ]])</f>
        <v>0</v>
      </c>
    </row>
    <row r="656" spans="1:124" x14ac:dyDescent="0.25">
      <c r="A656" s="13">
        <v>232</v>
      </c>
      <c r="B656" s="14" t="s">
        <v>304</v>
      </c>
      <c r="C656" s="14" t="s">
        <v>102</v>
      </c>
      <c r="D656" s="14" t="s">
        <v>132</v>
      </c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7">
        <v>8.4</v>
      </c>
      <c r="S656" s="17">
        <v>8.4</v>
      </c>
      <c r="T656" s="17">
        <v>8.6</v>
      </c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  <c r="DA656" s="14"/>
      <c r="DB656" s="14"/>
      <c r="DC656" s="14"/>
      <c r="DD656" s="14"/>
      <c r="DE656" s="14"/>
      <c r="DF656" s="14"/>
      <c r="DG656" s="14"/>
      <c r="DH656" s="14"/>
      <c r="DI656" s="14"/>
      <c r="DJ656" s="14"/>
      <c r="DK656" s="14"/>
      <c r="DL656" s="14"/>
      <c r="DM656" s="14"/>
      <c r="DN656" s="14"/>
      <c r="DO656" s="14"/>
      <c r="DP656" s="55">
        <v>0</v>
      </c>
      <c r="DQ656" s="66">
        <v>0</v>
      </c>
      <c r="DR656" s="19">
        <v>0</v>
      </c>
      <c r="DS656" s="43">
        <f>PRODUCT(Таблица1[[#This Row],[РЕЙТИНГ НТЛ]:[РЕГ НТЛ]])</f>
        <v>0</v>
      </c>
      <c r="DT656" s="74">
        <f>SUM(Таблица1[[#This Row],[РЕЙТИНГ DPT]:[РЕЙТИНГ НТЛ]])</f>
        <v>0</v>
      </c>
    </row>
    <row r="657" spans="1:124" x14ac:dyDescent="0.25">
      <c r="A657" s="13">
        <v>245</v>
      </c>
      <c r="B657" s="14" t="s">
        <v>358</v>
      </c>
      <c r="C657" s="14" t="s">
        <v>102</v>
      </c>
      <c r="D657" s="14" t="s">
        <v>132</v>
      </c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20"/>
      <c r="X657" s="20"/>
      <c r="Y657" s="20"/>
      <c r="Z657" s="20"/>
      <c r="AA657" s="14"/>
      <c r="AB657" s="23"/>
      <c r="AC657" s="24"/>
      <c r="AD657" s="24"/>
      <c r="AE657" s="2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7">
        <v>8.6</v>
      </c>
      <c r="BB657" s="17">
        <v>8.8000000000000007</v>
      </c>
      <c r="BC657" s="17">
        <v>9.1999999999999993</v>
      </c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55">
        <v>0</v>
      </c>
      <c r="DQ657" s="66">
        <v>0</v>
      </c>
      <c r="DR657" s="19">
        <v>0</v>
      </c>
      <c r="DS657" s="43">
        <f>PRODUCT(Таблица1[[#This Row],[РЕЙТИНГ НТЛ]:[РЕГ НТЛ]])</f>
        <v>0</v>
      </c>
      <c r="DT657" s="74">
        <f>SUM(Таблица1[[#This Row],[РЕЙТИНГ DPT]:[РЕЙТИНГ НТЛ]])</f>
        <v>0</v>
      </c>
    </row>
    <row r="658" spans="1:124" x14ac:dyDescent="0.25">
      <c r="A658" s="21">
        <v>106</v>
      </c>
      <c r="B658" s="18" t="s">
        <v>416</v>
      </c>
      <c r="C658" s="14" t="s">
        <v>102</v>
      </c>
      <c r="D658" s="18" t="s">
        <v>132</v>
      </c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26">
        <v>9.6</v>
      </c>
      <c r="AQ658" s="26">
        <v>9.1999999999999993</v>
      </c>
      <c r="AR658" s="26">
        <v>9</v>
      </c>
      <c r="AS658" s="26">
        <v>8.6</v>
      </c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55">
        <v>0</v>
      </c>
      <c r="DQ658" s="66">
        <v>0</v>
      </c>
      <c r="DR658" s="19">
        <v>1</v>
      </c>
      <c r="DS658" s="44">
        <f>PRODUCT(Таблица1[[#This Row],[РЕЙТИНГ НТЛ]:[РЕГ НТЛ]])</f>
        <v>0</v>
      </c>
      <c r="DT658" s="74">
        <f>SUM(Таблица1[[#This Row],[РЕЙТИНГ DPT]:[РЕЙТИНГ НТЛ]])</f>
        <v>0</v>
      </c>
    </row>
    <row r="659" spans="1:124" x14ac:dyDescent="0.25">
      <c r="A659" s="13">
        <v>5</v>
      </c>
      <c r="B659" s="14" t="s">
        <v>260</v>
      </c>
      <c r="C659" s="14" t="s">
        <v>102</v>
      </c>
      <c r="D659" s="14" t="s">
        <v>132</v>
      </c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7">
        <v>9.4</v>
      </c>
      <c r="S659" s="17">
        <v>9.8000000000000007</v>
      </c>
      <c r="T659" s="17">
        <v>9.8000000000000007</v>
      </c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55">
        <v>0</v>
      </c>
      <c r="DQ659" s="66">
        <v>0</v>
      </c>
      <c r="DR659" s="19">
        <v>1</v>
      </c>
      <c r="DS659" s="43">
        <f>PRODUCT(Таблица1[[#This Row],[РЕЙТИНГ НТЛ]:[РЕГ НТЛ]])</f>
        <v>0</v>
      </c>
      <c r="DT659" s="74">
        <f>SUM(Таблица1[[#This Row],[РЕЙТИНГ DPT]:[РЕЙТИНГ НТЛ]])</f>
        <v>0</v>
      </c>
    </row>
    <row r="660" spans="1:124" x14ac:dyDescent="0.25">
      <c r="A660" s="13">
        <v>84</v>
      </c>
      <c r="B660" s="14" t="s">
        <v>352</v>
      </c>
      <c r="C660" s="14" t="s">
        <v>102</v>
      </c>
      <c r="D660" s="14" t="s">
        <v>132</v>
      </c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7">
        <v>9</v>
      </c>
      <c r="BB660" s="17">
        <v>9</v>
      </c>
      <c r="BC660" s="17">
        <v>9.4</v>
      </c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55">
        <v>0</v>
      </c>
      <c r="DQ660" s="66">
        <v>0</v>
      </c>
      <c r="DR660" s="19">
        <v>0</v>
      </c>
      <c r="DS660" s="43">
        <f>PRODUCT(Таблица1[[#This Row],[РЕЙТИНГ НТЛ]:[РЕГ НТЛ]])</f>
        <v>0</v>
      </c>
      <c r="DT660" s="74">
        <f>SUM(Таблица1[[#This Row],[РЕЙТИНГ DPT]:[РЕЙТИНГ НТЛ]])</f>
        <v>0</v>
      </c>
    </row>
    <row r="661" spans="1:124" x14ac:dyDescent="0.25">
      <c r="A661" s="13">
        <v>1</v>
      </c>
      <c r="B661" s="14" t="s">
        <v>259</v>
      </c>
      <c r="C661" s="14" t="s">
        <v>102</v>
      </c>
      <c r="D661" s="14" t="s">
        <v>132</v>
      </c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7">
        <v>9.4</v>
      </c>
      <c r="S661" s="17">
        <v>8.8000000000000007</v>
      </c>
      <c r="T661" s="17">
        <v>9</v>
      </c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  <c r="DA661" s="14"/>
      <c r="DB661" s="14"/>
      <c r="DC661" s="14"/>
      <c r="DD661" s="14"/>
      <c r="DE661" s="14"/>
      <c r="DF661" s="14"/>
      <c r="DG661" s="14"/>
      <c r="DH661" s="14"/>
      <c r="DI661" s="14"/>
      <c r="DJ661" s="14"/>
      <c r="DK661" s="14"/>
      <c r="DL661" s="14"/>
      <c r="DM661" s="14"/>
      <c r="DN661" s="14"/>
      <c r="DO661" s="14"/>
      <c r="DP661" s="55">
        <v>0</v>
      </c>
      <c r="DQ661" s="66">
        <v>0</v>
      </c>
      <c r="DR661" s="19">
        <v>1</v>
      </c>
      <c r="DS661" s="43">
        <f>PRODUCT(Таблица1[[#This Row],[РЕЙТИНГ НТЛ]:[РЕГ НТЛ]])</f>
        <v>0</v>
      </c>
      <c r="DT661" s="74">
        <f>SUM(Таблица1[[#This Row],[РЕЙТИНГ DPT]:[РЕЙТИНГ НТЛ]])</f>
        <v>0</v>
      </c>
    </row>
    <row r="662" spans="1:124" x14ac:dyDescent="0.25">
      <c r="A662" s="21">
        <v>60</v>
      </c>
      <c r="B662" s="18" t="s">
        <v>290</v>
      </c>
      <c r="C662" s="14" t="s">
        <v>102</v>
      </c>
      <c r="D662" s="18" t="s">
        <v>132</v>
      </c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26">
        <v>9.4</v>
      </c>
      <c r="S662" s="26">
        <v>9.4</v>
      </c>
      <c r="T662" s="26">
        <v>9</v>
      </c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55">
        <v>0</v>
      </c>
      <c r="DQ662" s="66">
        <v>0</v>
      </c>
      <c r="DR662" s="19">
        <v>0</v>
      </c>
      <c r="DS662" s="44">
        <f>PRODUCT(Таблица1[[#This Row],[РЕЙТИНГ НТЛ]:[РЕГ НТЛ]])</f>
        <v>0</v>
      </c>
      <c r="DT662" s="74">
        <f>SUM(Таблица1[[#This Row],[РЕЙТИНГ DPT]:[РЕЙТИНГ НТЛ]])</f>
        <v>0</v>
      </c>
    </row>
    <row r="663" spans="1:124" x14ac:dyDescent="0.25">
      <c r="A663" s="13">
        <v>32</v>
      </c>
      <c r="B663" s="14" t="s">
        <v>277</v>
      </c>
      <c r="C663" s="14" t="s">
        <v>102</v>
      </c>
      <c r="D663" s="14" t="s">
        <v>165</v>
      </c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7">
        <v>9.6</v>
      </c>
      <c r="S663" s="17">
        <v>9.4</v>
      </c>
      <c r="T663" s="17">
        <v>9.4</v>
      </c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  <c r="DA663" s="14"/>
      <c r="DB663" s="14"/>
      <c r="DC663" s="14"/>
      <c r="DD663" s="14"/>
      <c r="DE663" s="14"/>
      <c r="DF663" s="14"/>
      <c r="DG663" s="14"/>
      <c r="DH663" s="14"/>
      <c r="DI663" s="14"/>
      <c r="DJ663" s="14"/>
      <c r="DK663" s="14"/>
      <c r="DL663" s="14"/>
      <c r="DM663" s="14"/>
      <c r="DN663" s="14"/>
      <c r="DO663" s="14"/>
      <c r="DP663" s="55">
        <v>0</v>
      </c>
      <c r="DQ663" s="66">
        <v>0</v>
      </c>
      <c r="DR663" s="19">
        <v>0</v>
      </c>
      <c r="DS663" s="43">
        <f>PRODUCT(Таблица1[[#This Row],[РЕЙТИНГ НТЛ]:[РЕГ НТЛ]])</f>
        <v>0</v>
      </c>
      <c r="DT663" s="74">
        <f>SUM(Таблица1[[#This Row],[РЕЙТИНГ DPT]:[РЕЙТИНГ НТЛ]])</f>
        <v>0</v>
      </c>
    </row>
    <row r="664" spans="1:124" x14ac:dyDescent="0.25">
      <c r="A664" s="13">
        <v>102</v>
      </c>
      <c r="B664" s="14" t="s">
        <v>418</v>
      </c>
      <c r="C664" s="14" t="s">
        <v>102</v>
      </c>
      <c r="D664" s="14" t="s">
        <v>132</v>
      </c>
      <c r="E664" s="25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7">
        <v>9.1999999999999993</v>
      </c>
      <c r="AY664" s="17">
        <v>9.1999999999999993</v>
      </c>
      <c r="AZ664" s="17">
        <v>9.6</v>
      </c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/>
      <c r="DG664" s="14"/>
      <c r="DH664" s="14"/>
      <c r="DI664" s="14"/>
      <c r="DJ664" s="14"/>
      <c r="DK664" s="14"/>
      <c r="DL664" s="14"/>
      <c r="DM664" s="14"/>
      <c r="DN664" s="14"/>
      <c r="DO664" s="14"/>
      <c r="DP664" s="55">
        <v>0</v>
      </c>
      <c r="DQ664" s="66">
        <v>0</v>
      </c>
      <c r="DR664" s="19">
        <v>1</v>
      </c>
      <c r="DS664" s="43">
        <f>PRODUCT(Таблица1[[#This Row],[РЕЙТИНГ НТЛ]:[РЕГ НТЛ]])</f>
        <v>0</v>
      </c>
      <c r="DT664" s="74">
        <f>SUM(Таблица1[[#This Row],[РЕЙТИНГ DPT]:[РЕЙТИНГ НТЛ]])</f>
        <v>0</v>
      </c>
    </row>
    <row r="665" spans="1:124" x14ac:dyDescent="0.25">
      <c r="A665" s="13">
        <v>54</v>
      </c>
      <c r="B665" s="14" t="s">
        <v>287</v>
      </c>
      <c r="C665" s="14" t="s">
        <v>102</v>
      </c>
      <c r="D665" s="14" t="s">
        <v>132</v>
      </c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7">
        <v>8.8000000000000007</v>
      </c>
      <c r="S665" s="17">
        <v>9.1999999999999993</v>
      </c>
      <c r="T665" s="17">
        <v>9.4</v>
      </c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/>
      <c r="DG665" s="14"/>
      <c r="DH665" s="14"/>
      <c r="DI665" s="14"/>
      <c r="DJ665" s="14"/>
      <c r="DK665" s="14"/>
      <c r="DL665" s="14"/>
      <c r="DM665" s="14"/>
      <c r="DN665" s="14"/>
      <c r="DO665" s="14"/>
      <c r="DP665" s="55">
        <v>0</v>
      </c>
      <c r="DQ665" s="66">
        <v>0</v>
      </c>
      <c r="DR665" s="19">
        <v>0</v>
      </c>
      <c r="DS665" s="43">
        <f>PRODUCT(Таблица1[[#This Row],[РЕЙТИНГ НТЛ]:[РЕГ НТЛ]])</f>
        <v>0</v>
      </c>
      <c r="DT665" s="74">
        <f>SUM(Таблица1[[#This Row],[РЕЙТИНГ DPT]:[РЕЙТИНГ НТЛ]])</f>
        <v>0</v>
      </c>
    </row>
    <row r="666" spans="1:124" x14ac:dyDescent="0.25">
      <c r="A666" s="13">
        <v>51</v>
      </c>
      <c r="B666" s="14" t="s">
        <v>284</v>
      </c>
      <c r="C666" s="14" t="s">
        <v>102</v>
      </c>
      <c r="D666" s="14" t="s">
        <v>165</v>
      </c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7">
        <v>8.8000000000000007</v>
      </c>
      <c r="S666" s="17">
        <v>8.6</v>
      </c>
      <c r="T666" s="17">
        <v>8.8000000000000007</v>
      </c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/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55">
        <v>0</v>
      </c>
      <c r="DQ666" s="66">
        <v>0</v>
      </c>
      <c r="DR666" s="19">
        <v>0</v>
      </c>
      <c r="DS666" s="43">
        <f>PRODUCT(Таблица1[[#This Row],[РЕЙТИНГ НТЛ]:[РЕГ НТЛ]])</f>
        <v>0</v>
      </c>
      <c r="DT666" s="74">
        <f>SUM(Таблица1[[#This Row],[РЕЙТИНГ DPT]:[РЕЙТИНГ НТЛ]])</f>
        <v>0</v>
      </c>
    </row>
    <row r="667" spans="1:124" x14ac:dyDescent="0.25">
      <c r="A667" s="13">
        <v>64</v>
      </c>
      <c r="B667" s="14" t="s">
        <v>293</v>
      </c>
      <c r="C667" s="14" t="s">
        <v>102</v>
      </c>
      <c r="D667" s="14" t="s">
        <v>132</v>
      </c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7">
        <v>9</v>
      </c>
      <c r="S667" s="17">
        <v>8.8000000000000007</v>
      </c>
      <c r="T667" s="17">
        <v>8.8000000000000007</v>
      </c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/>
      <c r="DE667" s="14"/>
      <c r="DF667" s="14"/>
      <c r="DG667" s="14"/>
      <c r="DH667" s="14"/>
      <c r="DI667" s="14"/>
      <c r="DJ667" s="14"/>
      <c r="DK667" s="14"/>
      <c r="DL667" s="14"/>
      <c r="DM667" s="14"/>
      <c r="DN667" s="14"/>
      <c r="DO667" s="14"/>
      <c r="DP667" s="55">
        <v>0</v>
      </c>
      <c r="DQ667" s="66">
        <v>0</v>
      </c>
      <c r="DR667" s="16">
        <v>0</v>
      </c>
      <c r="DS667" s="43">
        <f>PRODUCT(Таблица1[[#This Row],[РЕЙТИНГ НТЛ]:[РЕГ НТЛ]])</f>
        <v>0</v>
      </c>
      <c r="DT667" s="74">
        <f>SUM(Таблица1[[#This Row],[РЕЙТИНГ DPT]:[РЕЙТИНГ НТЛ]])</f>
        <v>0</v>
      </c>
    </row>
    <row r="668" spans="1:124" x14ac:dyDescent="0.25">
      <c r="A668" s="13">
        <v>21</v>
      </c>
      <c r="B668" s="14" t="s">
        <v>268</v>
      </c>
      <c r="C668" s="14" t="s">
        <v>102</v>
      </c>
      <c r="D668" s="14" t="s">
        <v>163</v>
      </c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7">
        <v>8.8000000000000007</v>
      </c>
      <c r="S668" s="17">
        <v>9.4</v>
      </c>
      <c r="T668" s="17">
        <v>9</v>
      </c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  <c r="DA668" s="14"/>
      <c r="DB668" s="14"/>
      <c r="DC668" s="14"/>
      <c r="DD668" s="14"/>
      <c r="DE668" s="14"/>
      <c r="DF668" s="14"/>
      <c r="DG668" s="14"/>
      <c r="DH668" s="14"/>
      <c r="DI668" s="14"/>
      <c r="DJ668" s="14"/>
      <c r="DK668" s="14"/>
      <c r="DL668" s="14"/>
      <c r="DM668" s="14"/>
      <c r="DN668" s="14"/>
      <c r="DO668" s="14"/>
      <c r="DP668" s="55">
        <v>0</v>
      </c>
      <c r="DQ668" s="66">
        <v>0</v>
      </c>
      <c r="DR668" s="16">
        <v>0</v>
      </c>
      <c r="DS668" s="43">
        <f>PRODUCT(Таблица1[[#This Row],[РЕЙТИНГ НТЛ]:[РЕГ НТЛ]])</f>
        <v>0</v>
      </c>
      <c r="DT668" s="74">
        <f>SUM(Таблица1[[#This Row],[РЕЙТИНГ DPT]:[РЕЙТИНГ НТЛ]])</f>
        <v>0</v>
      </c>
    </row>
    <row r="669" spans="1:124" x14ac:dyDescent="0.25">
      <c r="A669" s="21">
        <v>227</v>
      </c>
      <c r="B669" s="18" t="s">
        <v>300</v>
      </c>
      <c r="C669" s="14" t="s">
        <v>102</v>
      </c>
      <c r="D669" s="18" t="s">
        <v>132</v>
      </c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26">
        <v>9.1999999999999993</v>
      </c>
      <c r="S669" s="26">
        <v>8.8000000000000007</v>
      </c>
      <c r="T669" s="26">
        <v>9.4</v>
      </c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55">
        <v>0</v>
      </c>
      <c r="DQ669" s="66">
        <v>0</v>
      </c>
      <c r="DR669" s="16">
        <v>0</v>
      </c>
      <c r="DS669" s="44">
        <f>PRODUCT(Таблица1[[#This Row],[РЕЙТИНГ НТЛ]:[РЕГ НТЛ]])</f>
        <v>0</v>
      </c>
      <c r="DT669" s="74">
        <f>SUM(Таблица1[[#This Row],[РЕЙТИНГ DPT]:[РЕЙТИНГ НТЛ]])</f>
        <v>0</v>
      </c>
    </row>
    <row r="670" spans="1:124" x14ac:dyDescent="0.25">
      <c r="A670" s="13">
        <v>50</v>
      </c>
      <c r="B670" s="14" t="s">
        <v>283</v>
      </c>
      <c r="C670" s="14" t="s">
        <v>102</v>
      </c>
      <c r="D670" s="14" t="s">
        <v>132</v>
      </c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7">
        <v>9.4</v>
      </c>
      <c r="S670" s="17">
        <v>9.4</v>
      </c>
      <c r="T670" s="17">
        <v>9.6</v>
      </c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/>
      <c r="DG670" s="14"/>
      <c r="DH670" s="14"/>
      <c r="DI670" s="14"/>
      <c r="DJ670" s="14"/>
      <c r="DK670" s="14"/>
      <c r="DL670" s="14"/>
      <c r="DM670" s="14"/>
      <c r="DN670" s="14"/>
      <c r="DO670" s="14"/>
      <c r="DP670" s="55">
        <v>0</v>
      </c>
      <c r="DQ670" s="66">
        <v>0</v>
      </c>
      <c r="DR670" s="16">
        <v>0</v>
      </c>
      <c r="DS670" s="43">
        <f>PRODUCT(Таблица1[[#This Row],[РЕЙТИНГ НТЛ]:[РЕГ НТЛ]])</f>
        <v>0</v>
      </c>
      <c r="DT670" s="74">
        <f>SUM(Таблица1[[#This Row],[РЕЙТИНГ DPT]:[РЕЙТИНГ НТЛ]])</f>
        <v>0</v>
      </c>
    </row>
    <row r="671" spans="1:124" x14ac:dyDescent="0.25">
      <c r="A671" s="13">
        <v>88</v>
      </c>
      <c r="B671" s="14" t="s">
        <v>341</v>
      </c>
      <c r="C671" s="14" t="s">
        <v>102</v>
      </c>
      <c r="D671" s="14" t="s">
        <v>132</v>
      </c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7">
        <v>9.1999999999999993</v>
      </c>
      <c r="AU671" s="17">
        <v>9</v>
      </c>
      <c r="AV671" s="17">
        <v>9.1999999999999993</v>
      </c>
      <c r="AW671" s="17">
        <v>9</v>
      </c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/>
      <c r="DE671" s="14"/>
      <c r="DF671" s="14"/>
      <c r="DG671" s="14"/>
      <c r="DH671" s="14"/>
      <c r="DI671" s="14"/>
      <c r="DJ671" s="14"/>
      <c r="DK671" s="14"/>
      <c r="DL671" s="14"/>
      <c r="DM671" s="14"/>
      <c r="DN671" s="14"/>
      <c r="DO671" s="14"/>
      <c r="DP671" s="55">
        <v>0</v>
      </c>
      <c r="DQ671" s="66">
        <v>0</v>
      </c>
      <c r="DR671" s="16">
        <v>1</v>
      </c>
      <c r="DS671" s="43">
        <f>PRODUCT(Таблица1[[#This Row],[РЕЙТИНГ НТЛ]:[РЕГ НТЛ]])</f>
        <v>0</v>
      </c>
      <c r="DT671" s="74">
        <f>SUM(Таблица1[[#This Row],[РЕЙТИНГ DPT]:[РЕЙТИНГ НТЛ]])</f>
        <v>0</v>
      </c>
    </row>
    <row r="672" spans="1:124" x14ac:dyDescent="0.25">
      <c r="A672" s="13">
        <v>88</v>
      </c>
      <c r="B672" s="14" t="s">
        <v>341</v>
      </c>
      <c r="C672" s="14" t="s">
        <v>102</v>
      </c>
      <c r="D672" s="14" t="s">
        <v>132</v>
      </c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7">
        <v>9.4</v>
      </c>
      <c r="BB672" s="17">
        <v>9.4</v>
      </c>
      <c r="BC672" s="17">
        <v>9.1999999999999993</v>
      </c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/>
      <c r="DP672" s="55">
        <v>0</v>
      </c>
      <c r="DQ672" s="66">
        <v>0</v>
      </c>
      <c r="DR672" s="16">
        <v>1</v>
      </c>
      <c r="DS672" s="43">
        <f>PRODUCT(Таблица1[[#This Row],[РЕЙТИНГ НТЛ]:[РЕГ НТЛ]])</f>
        <v>0</v>
      </c>
      <c r="DT672" s="74">
        <f>SUM(Таблица1[[#This Row],[РЕЙТИНГ DPT]:[РЕЙТИНГ НТЛ]])</f>
        <v>0</v>
      </c>
    </row>
    <row r="673" spans="1:124" x14ac:dyDescent="0.25">
      <c r="A673" s="21">
        <v>62</v>
      </c>
      <c r="B673" s="18" t="s">
        <v>291</v>
      </c>
      <c r="C673" s="14" t="s">
        <v>102</v>
      </c>
      <c r="D673" s="18" t="s">
        <v>163</v>
      </c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26">
        <v>8.6</v>
      </c>
      <c r="S673" s="26">
        <v>8.8000000000000007</v>
      </c>
      <c r="T673" s="26">
        <v>8.6</v>
      </c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55">
        <v>0</v>
      </c>
      <c r="DQ673" s="66">
        <v>0</v>
      </c>
      <c r="DR673" s="16">
        <v>0</v>
      </c>
      <c r="DS673" s="44">
        <f>PRODUCT(Таблица1[[#This Row],[РЕЙТИНГ НТЛ]:[РЕГ НТЛ]])</f>
        <v>0</v>
      </c>
      <c r="DT673" s="74">
        <f>SUM(Таблица1[[#This Row],[РЕЙТИНГ DPT]:[РЕЙТИНГ НТЛ]])</f>
        <v>0</v>
      </c>
    </row>
    <row r="674" spans="1:124" x14ac:dyDescent="0.25">
      <c r="A674" s="13">
        <v>35</v>
      </c>
      <c r="B674" s="14" t="s">
        <v>245</v>
      </c>
      <c r="C674" s="14" t="s">
        <v>102</v>
      </c>
      <c r="D674" s="14" t="s">
        <v>132</v>
      </c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7">
        <v>9.6</v>
      </c>
      <c r="S674" s="17">
        <v>9.4</v>
      </c>
      <c r="T674" s="17">
        <v>9.6</v>
      </c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55">
        <v>0</v>
      </c>
      <c r="DQ674" s="66">
        <v>0</v>
      </c>
      <c r="DR674" s="31">
        <v>1</v>
      </c>
      <c r="DS674" s="43">
        <f>PRODUCT(Таблица1[[#This Row],[РЕЙТИНГ НТЛ]:[РЕГ НТЛ]])</f>
        <v>0</v>
      </c>
      <c r="DT674" s="74">
        <f>SUM(Таблица1[[#This Row],[РЕЙТИНГ DPT]:[РЕЙТИНГ НТЛ]])</f>
        <v>0</v>
      </c>
    </row>
    <row r="675" spans="1:124" x14ac:dyDescent="0.25">
      <c r="A675" s="13">
        <v>103</v>
      </c>
      <c r="B675" s="14" t="s">
        <v>355</v>
      </c>
      <c r="C675" s="14" t="s">
        <v>102</v>
      </c>
      <c r="D675" s="14" t="s">
        <v>165</v>
      </c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7">
        <v>8.6</v>
      </c>
      <c r="BB675" s="17">
        <v>8.8000000000000007</v>
      </c>
      <c r="BC675" s="17">
        <v>9</v>
      </c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55">
        <v>0</v>
      </c>
      <c r="DQ675" s="66">
        <v>0</v>
      </c>
      <c r="DR675" s="16">
        <v>0</v>
      </c>
      <c r="DS675" s="43">
        <f>PRODUCT(Таблица1[[#This Row],[РЕЙТИНГ НТЛ]:[РЕГ НТЛ]])</f>
        <v>0</v>
      </c>
      <c r="DT675" s="74">
        <f>SUM(Таблица1[[#This Row],[РЕЙТИНГ DPT]:[РЕЙТИНГ НТЛ]])</f>
        <v>0</v>
      </c>
    </row>
    <row r="676" spans="1:124" x14ac:dyDescent="0.25">
      <c r="A676" s="29">
        <v>132</v>
      </c>
      <c r="B676" s="30" t="s">
        <v>395</v>
      </c>
      <c r="C676" s="14" t="s">
        <v>102</v>
      </c>
      <c r="D676" s="30" t="s">
        <v>132</v>
      </c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7">
        <v>9.1999999999999993</v>
      </c>
      <c r="CH676" s="37">
        <v>9.1999999999999993</v>
      </c>
      <c r="CI676" s="37">
        <v>8.8000000000000007</v>
      </c>
      <c r="CJ676" s="37">
        <v>8.8000000000000007</v>
      </c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55">
        <v>0</v>
      </c>
      <c r="DQ676" s="66">
        <v>0</v>
      </c>
      <c r="DR676" s="31">
        <v>1</v>
      </c>
      <c r="DS676" s="73">
        <f>PRODUCT(Таблица1[[#This Row],[РЕЙТИНГ НТЛ]:[РЕГ НТЛ]])</f>
        <v>0</v>
      </c>
      <c r="DT676" s="74">
        <f>SUM(Таблица1[[#This Row],[РЕЙТИНГ DPT]:[РЕЙТИНГ НТЛ]])</f>
        <v>0</v>
      </c>
    </row>
    <row r="677" spans="1:124" x14ac:dyDescent="0.25">
      <c r="A677" s="13">
        <v>252</v>
      </c>
      <c r="B677" s="14" t="s">
        <v>362</v>
      </c>
      <c r="C677" s="14" t="s">
        <v>102</v>
      </c>
      <c r="D677" s="14" t="s">
        <v>132</v>
      </c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7">
        <v>8.8000000000000007</v>
      </c>
      <c r="BB677" s="17">
        <v>8.6</v>
      </c>
      <c r="BC677" s="17">
        <v>9.1999999999999993</v>
      </c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55">
        <v>0</v>
      </c>
      <c r="DQ677" s="66">
        <v>0</v>
      </c>
      <c r="DR677" s="16">
        <v>1</v>
      </c>
      <c r="DS677" s="43">
        <f>PRODUCT(Таблица1[[#This Row],[РЕЙТИНГ НТЛ]:[РЕГ НТЛ]])</f>
        <v>0</v>
      </c>
      <c r="DT677" s="74">
        <f>SUM(Таблица1[[#This Row],[РЕЙТИНГ DPT]:[РЕЙТИНГ НТЛ]])</f>
        <v>0</v>
      </c>
    </row>
    <row r="678" spans="1:124" x14ac:dyDescent="0.25">
      <c r="A678" s="13">
        <v>82</v>
      </c>
      <c r="B678" s="14" t="s">
        <v>420</v>
      </c>
      <c r="C678" s="14" t="s">
        <v>102</v>
      </c>
      <c r="D678" s="14" t="s">
        <v>132</v>
      </c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7">
        <v>9</v>
      </c>
      <c r="AY678" s="17">
        <v>8.8000000000000007</v>
      </c>
      <c r="AZ678" s="17">
        <v>9.1999999999999993</v>
      </c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55">
        <v>0</v>
      </c>
      <c r="DQ678" s="66">
        <v>0</v>
      </c>
      <c r="DR678" s="16">
        <v>0</v>
      </c>
      <c r="DS678" s="43">
        <f>PRODUCT(Таблица1[[#This Row],[РЕЙТИНГ НТЛ]:[РЕГ НТЛ]])</f>
        <v>0</v>
      </c>
      <c r="DT678" s="74">
        <f>SUM(Таблица1[[#This Row],[РЕЙТИНГ DPT]:[РЕЙТИНГ НТЛ]])</f>
        <v>0</v>
      </c>
    </row>
    <row r="679" spans="1:124" x14ac:dyDescent="0.25">
      <c r="A679" s="13">
        <v>12</v>
      </c>
      <c r="B679" s="14" t="s">
        <v>263</v>
      </c>
      <c r="C679" s="14" t="s">
        <v>102</v>
      </c>
      <c r="D679" s="14" t="s">
        <v>132</v>
      </c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7">
        <v>8.4</v>
      </c>
      <c r="S679" s="17">
        <v>9</v>
      </c>
      <c r="T679" s="17">
        <v>8.4</v>
      </c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55">
        <v>0</v>
      </c>
      <c r="DQ679" s="66">
        <v>0</v>
      </c>
      <c r="DR679" s="16">
        <v>0</v>
      </c>
      <c r="DS679" s="43">
        <f>PRODUCT(Таблица1[[#This Row],[РЕЙТИНГ НТЛ]:[РЕГ НТЛ]])</f>
        <v>0</v>
      </c>
      <c r="DT679" s="74">
        <f>SUM(Таблица1[[#This Row],[РЕЙТИНГ DPT]:[РЕЙТИНГ НТЛ]])</f>
        <v>0</v>
      </c>
    </row>
    <row r="680" spans="1:124" x14ac:dyDescent="0.25">
      <c r="A680" s="13">
        <v>10</v>
      </c>
      <c r="B680" s="14" t="s">
        <v>262</v>
      </c>
      <c r="C680" s="14" t="s">
        <v>102</v>
      </c>
      <c r="D680" s="14" t="s">
        <v>132</v>
      </c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7">
        <v>9</v>
      </c>
      <c r="S680" s="17">
        <v>9.6</v>
      </c>
      <c r="T680" s="17">
        <v>9.4</v>
      </c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55">
        <v>0</v>
      </c>
      <c r="DQ680" s="66">
        <v>0</v>
      </c>
      <c r="DR680" s="16">
        <v>1</v>
      </c>
      <c r="DS680" s="43">
        <f>PRODUCT(Таблица1[[#This Row],[РЕЙТИНГ НТЛ]:[РЕГ НТЛ]])</f>
        <v>0</v>
      </c>
      <c r="DT680" s="74">
        <f>SUM(Таблица1[[#This Row],[РЕЙТИНГ DPT]:[РЕЙТИНГ НТЛ]])</f>
        <v>0</v>
      </c>
    </row>
    <row r="681" spans="1:124" x14ac:dyDescent="0.25">
      <c r="A681" s="13">
        <v>38</v>
      </c>
      <c r="B681" s="14" t="s">
        <v>279</v>
      </c>
      <c r="C681" s="14" t="s">
        <v>102</v>
      </c>
      <c r="D681" s="14" t="s">
        <v>163</v>
      </c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7">
        <v>9.1999999999999993</v>
      </c>
      <c r="S681" s="17">
        <v>9.6</v>
      </c>
      <c r="T681" s="17">
        <v>9.6</v>
      </c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55">
        <v>0</v>
      </c>
      <c r="DQ681" s="66">
        <v>0</v>
      </c>
      <c r="DR681" s="16">
        <v>0</v>
      </c>
      <c r="DS681" s="43">
        <f>PRODUCT(Таблица1[[#This Row],[РЕЙТИНГ НТЛ]:[РЕГ НТЛ]])</f>
        <v>0</v>
      </c>
      <c r="DT681" s="74">
        <f>SUM(Таблица1[[#This Row],[РЕЙТИНГ DPT]:[РЕЙТИНГ НТЛ]])</f>
        <v>0</v>
      </c>
    </row>
    <row r="682" spans="1:124" x14ac:dyDescent="0.25">
      <c r="A682" s="13">
        <v>19</v>
      </c>
      <c r="B682" s="14" t="s">
        <v>267</v>
      </c>
      <c r="C682" s="14" t="s">
        <v>102</v>
      </c>
      <c r="D682" s="14" t="s">
        <v>132</v>
      </c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7">
        <v>9.1999999999999993</v>
      </c>
      <c r="S682" s="17">
        <v>9.6</v>
      </c>
      <c r="T682" s="17">
        <v>9.1999999999999993</v>
      </c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55">
        <v>0</v>
      </c>
      <c r="DQ682" s="66">
        <v>0</v>
      </c>
      <c r="DR682" s="16">
        <v>0</v>
      </c>
      <c r="DS682" s="43">
        <f>PRODUCT(Таблица1[[#This Row],[РЕЙТИНГ НТЛ]:[РЕГ НТЛ]])</f>
        <v>0</v>
      </c>
      <c r="DT682" s="74">
        <f>SUM(Таблица1[[#This Row],[РЕЙТИНГ DPT]:[РЕЙТИНГ НТЛ]])</f>
        <v>0</v>
      </c>
    </row>
    <row r="683" spans="1:124" x14ac:dyDescent="0.25">
      <c r="A683" s="13">
        <v>231</v>
      </c>
      <c r="B683" s="14" t="s">
        <v>303</v>
      </c>
      <c r="C683" s="14" t="s">
        <v>102</v>
      </c>
      <c r="D683" s="14" t="s">
        <v>132</v>
      </c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7">
        <v>9.4</v>
      </c>
      <c r="S683" s="17">
        <v>9.1999999999999993</v>
      </c>
      <c r="T683" s="17">
        <v>9.1999999999999993</v>
      </c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55">
        <v>0</v>
      </c>
      <c r="DQ683" s="66">
        <v>0</v>
      </c>
      <c r="DR683" s="16">
        <v>0</v>
      </c>
      <c r="DS683" s="43">
        <f>PRODUCT(Таблица1[[#This Row],[РЕЙТИНГ НТЛ]:[РЕГ НТЛ]])</f>
        <v>0</v>
      </c>
      <c r="DT683" s="74">
        <f>SUM(Таблица1[[#This Row],[РЕЙТИНГ DPT]:[РЕЙТИНГ НТЛ]])</f>
        <v>0</v>
      </c>
    </row>
    <row r="684" spans="1:124" x14ac:dyDescent="0.25">
      <c r="A684" s="29">
        <v>131</v>
      </c>
      <c r="B684" s="30" t="s">
        <v>394</v>
      </c>
      <c r="C684" s="14" t="s">
        <v>102</v>
      </c>
      <c r="D684" s="30" t="s">
        <v>132</v>
      </c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7">
        <v>9</v>
      </c>
      <c r="CH684" s="37">
        <v>8.6</v>
      </c>
      <c r="CI684" s="37">
        <v>9</v>
      </c>
      <c r="CJ684" s="37">
        <v>8.6</v>
      </c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55">
        <v>0</v>
      </c>
      <c r="DQ684" s="66">
        <v>0</v>
      </c>
      <c r="DR684" s="31">
        <v>1</v>
      </c>
      <c r="DS684" s="73">
        <f>PRODUCT(Таблица1[[#This Row],[РЕЙТИНГ НТЛ]:[РЕГ НТЛ]])</f>
        <v>0</v>
      </c>
      <c r="DT684" s="74">
        <f>SUM(Таблица1[[#This Row],[РЕЙТИНГ DPT]:[РЕЙТИНГ НТЛ]])</f>
        <v>0</v>
      </c>
    </row>
    <row r="685" spans="1:124" x14ac:dyDescent="0.25">
      <c r="A685" s="13">
        <v>29</v>
      </c>
      <c r="B685" s="14" t="s">
        <v>275</v>
      </c>
      <c r="C685" s="14" t="s">
        <v>102</v>
      </c>
      <c r="D685" s="14" t="s">
        <v>163</v>
      </c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7">
        <v>9.1999999999999993</v>
      </c>
      <c r="S685" s="17">
        <v>9.4</v>
      </c>
      <c r="T685" s="17">
        <v>9</v>
      </c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55">
        <v>0</v>
      </c>
      <c r="DQ685" s="66">
        <v>0</v>
      </c>
      <c r="DR685" s="16">
        <v>0</v>
      </c>
      <c r="DS685" s="43">
        <f>PRODUCT(Таблица1[[#This Row],[РЕЙТИНГ НТЛ]:[РЕГ НТЛ]])</f>
        <v>0</v>
      </c>
      <c r="DT685" s="74">
        <f>SUM(Таблица1[[#This Row],[РЕЙТИНГ DPT]:[РЕЙТИНГ НТЛ]])</f>
        <v>0</v>
      </c>
    </row>
    <row r="686" spans="1:124" x14ac:dyDescent="0.25">
      <c r="A686" s="13">
        <v>235</v>
      </c>
      <c r="B686" s="14" t="s">
        <v>306</v>
      </c>
      <c r="C686" s="14" t="s">
        <v>102</v>
      </c>
      <c r="D686" s="14" t="s">
        <v>163</v>
      </c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7">
        <v>8.6</v>
      </c>
      <c r="S686" s="17">
        <v>8.1999999999999993</v>
      </c>
      <c r="T686" s="17">
        <v>8.4</v>
      </c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55">
        <v>0</v>
      </c>
      <c r="DQ686" s="66">
        <v>0</v>
      </c>
      <c r="DR686" s="16">
        <v>0</v>
      </c>
      <c r="DS686" s="43">
        <f>PRODUCT(Таблица1[[#This Row],[РЕЙТИНГ НТЛ]:[РЕГ НТЛ]])</f>
        <v>0</v>
      </c>
      <c r="DT686" s="74">
        <f>SUM(Таблица1[[#This Row],[РЕЙТИНГ DPT]:[РЕЙТИНГ НТЛ]])</f>
        <v>0</v>
      </c>
    </row>
    <row r="687" spans="1:124" x14ac:dyDescent="0.25">
      <c r="A687" s="29">
        <v>151</v>
      </c>
      <c r="B687" s="30" t="s">
        <v>405</v>
      </c>
      <c r="C687" s="14" t="s">
        <v>102</v>
      </c>
      <c r="D687" s="30" t="s">
        <v>132</v>
      </c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7">
        <v>8.8000000000000007</v>
      </c>
      <c r="CO687" s="37">
        <v>9</v>
      </c>
      <c r="CP687" s="37">
        <v>9.4</v>
      </c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55">
        <v>0</v>
      </c>
      <c r="DQ687" s="66">
        <v>0</v>
      </c>
      <c r="DR687" s="31">
        <v>1</v>
      </c>
      <c r="DS687" s="73">
        <f>PRODUCT(Таблица1[[#This Row],[РЕЙТИНГ НТЛ]:[РЕГ НТЛ]])</f>
        <v>0</v>
      </c>
      <c r="DT687" s="74">
        <f>SUM(Таблица1[[#This Row],[РЕЙТИНГ DPT]:[РЕЙТИНГ НТЛ]])</f>
        <v>0</v>
      </c>
    </row>
    <row r="688" spans="1:124" x14ac:dyDescent="0.25">
      <c r="A688" s="21">
        <v>30</v>
      </c>
      <c r="B688" s="18" t="s">
        <v>276</v>
      </c>
      <c r="C688" s="14" t="s">
        <v>102</v>
      </c>
      <c r="D688" s="18" t="s">
        <v>163</v>
      </c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26">
        <v>9</v>
      </c>
      <c r="S688" s="26">
        <v>9.4</v>
      </c>
      <c r="T688" s="26">
        <v>9.1999999999999993</v>
      </c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55">
        <v>0</v>
      </c>
      <c r="DQ688" s="66">
        <v>0</v>
      </c>
      <c r="DR688" s="16">
        <v>0</v>
      </c>
      <c r="DS688" s="44">
        <f>PRODUCT(Таблица1[[#This Row],[РЕЙТИНГ НТЛ]:[РЕГ НТЛ]])</f>
        <v>0</v>
      </c>
      <c r="DT688" s="74">
        <f>SUM(Таблица1[[#This Row],[РЕЙТИНГ DPT]:[РЕЙТИНГ НТЛ]])</f>
        <v>0</v>
      </c>
    </row>
    <row r="689" spans="1:124" x14ac:dyDescent="0.25">
      <c r="A689" s="13">
        <v>94</v>
      </c>
      <c r="B689" s="14" t="s">
        <v>354</v>
      </c>
      <c r="C689" s="14" t="s">
        <v>102</v>
      </c>
      <c r="D689" s="14" t="s">
        <v>132</v>
      </c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7">
        <v>9.4</v>
      </c>
      <c r="BB689" s="17">
        <v>9</v>
      </c>
      <c r="BC689" s="17">
        <v>9.1999999999999993</v>
      </c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55">
        <v>0</v>
      </c>
      <c r="DQ689" s="66">
        <v>0</v>
      </c>
      <c r="DR689" s="16">
        <v>0</v>
      </c>
      <c r="DS689" s="43">
        <f>PRODUCT(Таблица1[[#This Row],[РЕЙТИНГ НТЛ]:[РЕГ НТЛ]])</f>
        <v>0</v>
      </c>
      <c r="DT689" s="74">
        <f>SUM(Таблица1[[#This Row],[РЕЙТИНГ DPT]:[РЕЙТИНГ НТЛ]])</f>
        <v>0</v>
      </c>
    </row>
    <row r="690" spans="1:124" x14ac:dyDescent="0.25">
      <c r="A690" s="13">
        <v>107</v>
      </c>
      <c r="B690" s="14" t="s">
        <v>328</v>
      </c>
      <c r="C690" s="14" t="s">
        <v>102</v>
      </c>
      <c r="D690" s="14" t="s">
        <v>132</v>
      </c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7">
        <v>9.4</v>
      </c>
      <c r="AU690" s="17">
        <v>9.1999999999999993</v>
      </c>
      <c r="AV690" s="17">
        <v>9.4</v>
      </c>
      <c r="AW690" s="17">
        <v>9.4</v>
      </c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55">
        <v>0</v>
      </c>
      <c r="DQ690" s="66">
        <v>0</v>
      </c>
      <c r="DR690" s="16">
        <v>1</v>
      </c>
      <c r="DS690" s="43">
        <f>PRODUCT(Таблица1[[#This Row],[РЕЙТИНГ НТЛ]:[РЕГ НТЛ]])</f>
        <v>0</v>
      </c>
      <c r="DT690" s="74">
        <f>SUM(Таблица1[[#This Row],[РЕЙТИНГ DPT]:[РЕЙТИНГ НТЛ]])</f>
        <v>0</v>
      </c>
    </row>
    <row r="691" spans="1:124" x14ac:dyDescent="0.25">
      <c r="A691" s="21">
        <v>13</v>
      </c>
      <c r="B691" s="18" t="s">
        <v>237</v>
      </c>
      <c r="C691" s="14" t="s">
        <v>102</v>
      </c>
      <c r="D691" s="18" t="s">
        <v>132</v>
      </c>
      <c r="E691" s="18"/>
      <c r="F691" s="18"/>
      <c r="G691" s="18"/>
      <c r="H691" s="18"/>
      <c r="I691" s="18"/>
      <c r="J691" s="18"/>
      <c r="K691" s="26">
        <v>9</v>
      </c>
      <c r="L691" s="26">
        <v>9.1999999999999993</v>
      </c>
      <c r="M691" s="26">
        <v>9.4</v>
      </c>
      <c r="N691" s="26">
        <v>8.4</v>
      </c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55">
        <v>0</v>
      </c>
      <c r="DQ691" s="66">
        <v>0</v>
      </c>
      <c r="DR691" s="16">
        <v>1</v>
      </c>
      <c r="DS691" s="44">
        <f>PRODUCT(Таблица1[[#This Row],[РЕЙТИНГ НТЛ]:[РЕГ НТЛ]])</f>
        <v>0</v>
      </c>
      <c r="DT691" s="74">
        <f>SUM(Таблица1[[#This Row],[РЕЙТИНГ DPT]:[РЕЙТИНГ НТЛ]])</f>
        <v>0</v>
      </c>
    </row>
    <row r="692" spans="1:124" x14ac:dyDescent="0.25">
      <c r="A692" s="13">
        <v>13</v>
      </c>
      <c r="B692" s="14" t="s">
        <v>237</v>
      </c>
      <c r="C692" s="14" t="s">
        <v>102</v>
      </c>
      <c r="D692" s="14" t="s">
        <v>132</v>
      </c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7">
        <v>9.6</v>
      </c>
      <c r="S692" s="17">
        <v>9.1999999999999993</v>
      </c>
      <c r="T692" s="17">
        <v>9.4</v>
      </c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55">
        <v>0</v>
      </c>
      <c r="DQ692" s="66">
        <v>0</v>
      </c>
      <c r="DR692" s="16">
        <v>1</v>
      </c>
      <c r="DS692" s="43">
        <f>PRODUCT(Таблица1[[#This Row],[РЕЙТИНГ НТЛ]:[РЕГ НТЛ]])</f>
        <v>0</v>
      </c>
      <c r="DT692" s="74">
        <f>SUM(Таблица1[[#This Row],[РЕЙТИНГ DPT]:[РЕЙТИНГ НТЛ]])</f>
        <v>0</v>
      </c>
    </row>
    <row r="693" spans="1:124" x14ac:dyDescent="0.25">
      <c r="A693" s="13">
        <v>236</v>
      </c>
      <c r="B693" s="14" t="s">
        <v>307</v>
      </c>
      <c r="C693" s="14" t="s">
        <v>102</v>
      </c>
      <c r="D693" s="14" t="s">
        <v>132</v>
      </c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7">
        <v>8.8000000000000007</v>
      </c>
      <c r="S693" s="17">
        <v>8.4</v>
      </c>
      <c r="T693" s="17">
        <v>9</v>
      </c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55">
        <v>0</v>
      </c>
      <c r="DQ693" s="66">
        <v>0</v>
      </c>
      <c r="DR693" s="16">
        <v>1</v>
      </c>
      <c r="DS693" s="43">
        <f>PRODUCT(Таблица1[[#This Row],[РЕЙТИНГ НТЛ]:[РЕГ НТЛ]])</f>
        <v>0</v>
      </c>
      <c r="DT693" s="74">
        <f>SUM(Таблица1[[#This Row],[РЕЙТИНГ DPT]:[РЕЙТИНГ НТЛ]])</f>
        <v>0</v>
      </c>
    </row>
    <row r="694" spans="1:124" x14ac:dyDescent="0.25">
      <c r="A694" s="13">
        <v>87</v>
      </c>
      <c r="B694" s="14" t="s">
        <v>423</v>
      </c>
      <c r="C694" s="14" t="s">
        <v>102</v>
      </c>
      <c r="D694" s="14" t="s">
        <v>132</v>
      </c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7">
        <v>9.1999999999999993</v>
      </c>
      <c r="AQ694" s="17">
        <v>9.1999999999999993</v>
      </c>
      <c r="AR694" s="17">
        <v>9.4</v>
      </c>
      <c r="AS694" s="17">
        <v>9.1999999999999993</v>
      </c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55">
        <v>0</v>
      </c>
      <c r="DQ694" s="66">
        <v>0</v>
      </c>
      <c r="DR694" s="16">
        <v>1</v>
      </c>
      <c r="DS694" s="43">
        <f>PRODUCT(Таблица1[[#This Row],[РЕЙТИНГ НТЛ]:[РЕГ НТЛ]])</f>
        <v>0</v>
      </c>
      <c r="DT694" s="74">
        <f>SUM(Таблица1[[#This Row],[РЕЙТИНГ DPT]:[РЕЙТИНГ НТЛ]])</f>
        <v>0</v>
      </c>
    </row>
    <row r="695" spans="1:124" x14ac:dyDescent="0.25">
      <c r="A695" s="13">
        <v>233</v>
      </c>
      <c r="B695" s="14" t="s">
        <v>305</v>
      </c>
      <c r="C695" s="14" t="s">
        <v>102</v>
      </c>
      <c r="D695" s="14" t="s">
        <v>132</v>
      </c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7">
        <v>9</v>
      </c>
      <c r="S695" s="17">
        <v>9</v>
      </c>
      <c r="T695" s="17">
        <v>9.1999999999999993</v>
      </c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55">
        <v>0</v>
      </c>
      <c r="DQ695" s="66">
        <v>0</v>
      </c>
      <c r="DR695" s="16">
        <v>0</v>
      </c>
      <c r="DS695" s="43">
        <f>PRODUCT(Таблица1[[#This Row],[РЕЙТИНГ НТЛ]:[РЕГ НТЛ]])</f>
        <v>0</v>
      </c>
      <c r="DT695" s="74">
        <f>SUM(Таблица1[[#This Row],[РЕЙТИНГ DPT]:[РЕЙТИНГ НТЛ]])</f>
        <v>0</v>
      </c>
    </row>
    <row r="696" spans="1:124" x14ac:dyDescent="0.25">
      <c r="A696" s="13">
        <v>16</v>
      </c>
      <c r="B696" s="14" t="s">
        <v>266</v>
      </c>
      <c r="C696" s="14" t="s">
        <v>102</v>
      </c>
      <c r="D696" s="14" t="s">
        <v>132</v>
      </c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7">
        <v>9.6</v>
      </c>
      <c r="S696" s="17">
        <v>9.6</v>
      </c>
      <c r="T696" s="17">
        <v>9.6</v>
      </c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55">
        <v>0</v>
      </c>
      <c r="DQ696" s="66">
        <v>0</v>
      </c>
      <c r="DR696" s="16">
        <v>0</v>
      </c>
      <c r="DS696" s="43">
        <f>PRODUCT(Таблица1[[#This Row],[РЕЙТИНГ НТЛ]:[РЕГ НТЛ]])</f>
        <v>0</v>
      </c>
      <c r="DT696" s="74">
        <f>SUM(Таблица1[[#This Row],[РЕЙТИНГ DPT]:[РЕЙТИНГ НТЛ]])</f>
        <v>0</v>
      </c>
    </row>
    <row r="697" spans="1:124" x14ac:dyDescent="0.25">
      <c r="A697" s="13">
        <v>229</v>
      </c>
      <c r="B697" s="14" t="s">
        <v>301</v>
      </c>
      <c r="C697" s="14" t="s">
        <v>102</v>
      </c>
      <c r="D697" s="14" t="s">
        <v>132</v>
      </c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7">
        <v>9.1999999999999993</v>
      </c>
      <c r="S697" s="17">
        <v>8.1999999999999993</v>
      </c>
      <c r="T697" s="17">
        <v>9.1999999999999993</v>
      </c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55">
        <v>0</v>
      </c>
      <c r="DQ697" s="66">
        <v>0</v>
      </c>
      <c r="DR697" s="16">
        <v>0</v>
      </c>
      <c r="DS697" s="43">
        <f>PRODUCT(Таблица1[[#This Row],[РЕЙТИНГ НТЛ]:[РЕГ НТЛ]])</f>
        <v>0</v>
      </c>
      <c r="DT697" s="74">
        <f>SUM(Таблица1[[#This Row],[РЕЙТИНГ DPT]:[РЕЙТИНГ НТЛ]])</f>
        <v>0</v>
      </c>
    </row>
    <row r="698" spans="1:124" x14ac:dyDescent="0.25">
      <c r="A698" s="13">
        <v>67</v>
      </c>
      <c r="B698" s="14" t="s">
        <v>294</v>
      </c>
      <c r="C698" s="14" t="s">
        <v>102</v>
      </c>
      <c r="D698" s="14" t="s">
        <v>132</v>
      </c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7">
        <v>9.1999999999999993</v>
      </c>
      <c r="S698" s="17">
        <v>9.6</v>
      </c>
      <c r="T698" s="17">
        <v>9.6</v>
      </c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55">
        <v>0</v>
      </c>
      <c r="DQ698" s="66">
        <v>0</v>
      </c>
      <c r="DR698" s="31">
        <v>1</v>
      </c>
      <c r="DS698" s="43">
        <f>PRODUCT(Таблица1[[#This Row],[РЕЙТИНГ НТЛ]:[РЕГ НТЛ]])</f>
        <v>0</v>
      </c>
      <c r="DT698" s="74">
        <f>SUM(Таблица1[[#This Row],[РЕЙТИНГ DPT]:[РЕЙТИНГ НТЛ]])</f>
        <v>0</v>
      </c>
    </row>
    <row r="699" spans="1:124" x14ac:dyDescent="0.25">
      <c r="A699" s="21">
        <v>47</v>
      </c>
      <c r="B699" s="18" t="s">
        <v>222</v>
      </c>
      <c r="C699" s="14" t="s">
        <v>104</v>
      </c>
      <c r="D699" s="18" t="s">
        <v>105</v>
      </c>
      <c r="E699" s="18">
        <v>1</v>
      </c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59">
        <v>6</v>
      </c>
      <c r="DQ699" s="66">
        <v>0</v>
      </c>
      <c r="DR699" s="16">
        <v>1</v>
      </c>
      <c r="DS699" s="19">
        <f>PRODUCT(Таблица1[[#This Row],[РЕЙТИНГ НТЛ]:[РЕГ НТЛ]])</f>
        <v>0</v>
      </c>
      <c r="DT699" s="70">
        <f>SUM(Таблица1[[#This Row],[РЕЙТИНГ DPT]:[РЕЙТИНГ НТЛ]])</f>
        <v>6</v>
      </c>
    </row>
    <row r="700" spans="1:124" x14ac:dyDescent="0.25">
      <c r="A700" s="29">
        <v>257</v>
      </c>
      <c r="B700" s="30" t="s">
        <v>402</v>
      </c>
      <c r="C700" s="14" t="s">
        <v>102</v>
      </c>
      <c r="D700" s="30" t="s">
        <v>136</v>
      </c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7">
        <v>8.8000000000000007</v>
      </c>
      <c r="CH700" s="37">
        <v>8.1999999999999993</v>
      </c>
      <c r="CI700" s="37">
        <v>9.1999999999999993</v>
      </c>
      <c r="CJ700" s="37">
        <v>9</v>
      </c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55">
        <v>0</v>
      </c>
      <c r="DQ700" s="66">
        <v>0</v>
      </c>
      <c r="DR700" s="31">
        <v>1</v>
      </c>
      <c r="DS700" s="73">
        <f>PRODUCT(Таблица1[[#This Row],[РЕЙТИНГ НТЛ]:[РЕГ НТЛ]])</f>
        <v>0</v>
      </c>
      <c r="DT700" s="74">
        <f>SUM(Таблица1[[#This Row],[РЕЙТИНГ DPT]:[РЕЙТИНГ НТЛ]])</f>
        <v>0</v>
      </c>
    </row>
    <row r="701" spans="1:124" x14ac:dyDescent="0.25">
      <c r="A701" s="21">
        <v>92</v>
      </c>
      <c r="B701" s="18" t="s">
        <v>426</v>
      </c>
      <c r="C701" s="14" t="s">
        <v>102</v>
      </c>
      <c r="D701" s="18" t="s">
        <v>132</v>
      </c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26">
        <v>9.4</v>
      </c>
      <c r="AY701" s="26">
        <v>9.4</v>
      </c>
      <c r="AZ701" s="26">
        <v>10</v>
      </c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55">
        <v>0</v>
      </c>
      <c r="DQ701" s="66">
        <v>0</v>
      </c>
      <c r="DR701" s="31">
        <v>1</v>
      </c>
      <c r="DS701" s="44">
        <f>PRODUCT(Таблица1[[#This Row],[РЕЙТИНГ НТЛ]:[РЕГ НТЛ]])</f>
        <v>0</v>
      </c>
      <c r="DT701" s="74">
        <f>SUM(Таблица1[[#This Row],[РЕЙТИНГ DPT]:[РЕЙТИНГ НТЛ]])</f>
        <v>0</v>
      </c>
    </row>
    <row r="702" spans="1:124" x14ac:dyDescent="0.25">
      <c r="A702" s="13">
        <v>15</v>
      </c>
      <c r="B702" s="14" t="s">
        <v>265</v>
      </c>
      <c r="C702" s="14" t="s">
        <v>102</v>
      </c>
      <c r="D702" s="14" t="s">
        <v>132</v>
      </c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7">
        <v>8.8000000000000007</v>
      </c>
      <c r="S702" s="17">
        <v>8.4</v>
      </c>
      <c r="T702" s="17">
        <v>8.8000000000000007</v>
      </c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55">
        <v>0</v>
      </c>
      <c r="DQ702" s="66">
        <v>0</v>
      </c>
      <c r="DR702" s="16">
        <v>0</v>
      </c>
      <c r="DS702" s="43">
        <f>PRODUCT(Таблица1[[#This Row],[РЕЙТИНГ НТЛ]:[РЕГ НТЛ]])</f>
        <v>0</v>
      </c>
      <c r="DT702" s="74">
        <f>SUM(Таблица1[[#This Row],[РЕЙТИНГ DPT]:[РЕЙТИНГ НТЛ]])</f>
        <v>0</v>
      </c>
    </row>
    <row r="703" spans="1:124" x14ac:dyDescent="0.25">
      <c r="A703" s="13">
        <v>52</v>
      </c>
      <c r="B703" s="14" t="s">
        <v>285</v>
      </c>
      <c r="C703" s="14" t="s">
        <v>102</v>
      </c>
      <c r="D703" s="14" t="s">
        <v>163</v>
      </c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7">
        <v>8.8000000000000007</v>
      </c>
      <c r="S703" s="17">
        <v>8.6</v>
      </c>
      <c r="T703" s="17">
        <v>9.4</v>
      </c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55">
        <v>0</v>
      </c>
      <c r="DQ703" s="66">
        <v>0</v>
      </c>
      <c r="DR703" s="16">
        <v>0</v>
      </c>
      <c r="DS703" s="43">
        <f>PRODUCT(Таблица1[[#This Row],[РЕЙТИНГ НТЛ]:[РЕГ НТЛ]])</f>
        <v>0</v>
      </c>
      <c r="DT703" s="74">
        <f>SUM(Таблица1[[#This Row],[РЕЙТИНГ DPT]:[РЕЙТИНГ НТЛ]])</f>
        <v>0</v>
      </c>
    </row>
    <row r="704" spans="1:124" x14ac:dyDescent="0.25">
      <c r="A704" s="29">
        <v>143</v>
      </c>
      <c r="B704" s="30" t="s">
        <v>404</v>
      </c>
      <c r="C704" s="14" t="s">
        <v>111</v>
      </c>
      <c r="D704" s="30" t="s">
        <v>162</v>
      </c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7">
        <v>9.1999999999999993</v>
      </c>
      <c r="CO704" s="37">
        <v>9.1999999999999993</v>
      </c>
      <c r="CP704" s="37">
        <v>9.6</v>
      </c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55">
        <v>0</v>
      </c>
      <c r="DQ704" s="66">
        <v>0</v>
      </c>
      <c r="DR704" s="31">
        <v>1</v>
      </c>
      <c r="DS704" s="73">
        <f>PRODUCT(Таблица1[[#This Row],[РЕЙТИНГ НТЛ]:[РЕГ НТЛ]])</f>
        <v>0</v>
      </c>
      <c r="DT704" s="74">
        <f>SUM(Таблица1[[#This Row],[РЕЙТИНГ DPT]:[РЕЙТИНГ НТЛ]])</f>
        <v>0</v>
      </c>
    </row>
    <row r="705" spans="1:124" x14ac:dyDescent="0.25">
      <c r="A705" s="13">
        <v>243</v>
      </c>
      <c r="B705" s="14" t="s">
        <v>331</v>
      </c>
      <c r="C705" s="14" t="s">
        <v>111</v>
      </c>
      <c r="D705" s="14" t="s">
        <v>162</v>
      </c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7">
        <v>9.1999999999999993</v>
      </c>
      <c r="BB705" s="17">
        <v>9.1999999999999993</v>
      </c>
      <c r="BC705" s="17">
        <v>9.8000000000000007</v>
      </c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55">
        <v>0</v>
      </c>
      <c r="DQ705" s="66">
        <v>0</v>
      </c>
      <c r="DR705" s="16">
        <v>1</v>
      </c>
      <c r="DS705" s="43">
        <f>PRODUCT(Таблица1[[#This Row],[РЕЙТИНГ НТЛ]:[РЕГ НТЛ]])</f>
        <v>0</v>
      </c>
      <c r="DT705" s="74">
        <f>SUM(Таблица1[[#This Row],[РЕЙТИНГ DPT]:[РЕЙТИНГ НТЛ]])</f>
        <v>0</v>
      </c>
    </row>
    <row r="706" spans="1:124" x14ac:dyDescent="0.25">
      <c r="A706" s="13">
        <v>249</v>
      </c>
      <c r="B706" s="14" t="s">
        <v>359</v>
      </c>
      <c r="C706" s="14" t="s">
        <v>111</v>
      </c>
      <c r="D706" s="14" t="s">
        <v>162</v>
      </c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7">
        <v>8.8000000000000007</v>
      </c>
      <c r="BB706" s="17">
        <v>8</v>
      </c>
      <c r="BC706" s="17">
        <v>8.6</v>
      </c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55">
        <v>0</v>
      </c>
      <c r="DQ706" s="66">
        <v>0</v>
      </c>
      <c r="DR706" s="16">
        <v>1</v>
      </c>
      <c r="DS706" s="43">
        <f>PRODUCT(Таблица1[[#This Row],[РЕЙТИНГ НТЛ]:[РЕГ НТЛ]])</f>
        <v>0</v>
      </c>
      <c r="DT706" s="74">
        <f>SUM(Таблица1[[#This Row],[РЕЙТИНГ DPT]:[РЕЙТИНГ НТЛ]])</f>
        <v>0</v>
      </c>
    </row>
    <row r="707" spans="1:124" x14ac:dyDescent="0.25">
      <c r="A707" s="13">
        <v>250</v>
      </c>
      <c r="B707" s="14" t="s">
        <v>360</v>
      </c>
      <c r="C707" s="14" t="s">
        <v>111</v>
      </c>
      <c r="D707" s="14" t="s">
        <v>162</v>
      </c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7">
        <v>8.6</v>
      </c>
      <c r="BB707" s="17">
        <v>8.1999999999999993</v>
      </c>
      <c r="BC707" s="17">
        <v>8.6</v>
      </c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55">
        <v>0</v>
      </c>
      <c r="DQ707" s="66">
        <v>0</v>
      </c>
      <c r="DR707" s="16">
        <v>1</v>
      </c>
      <c r="DS707" s="43">
        <f>PRODUCT(Таблица1[[#This Row],[РЕЙТИНГ НТЛ]:[РЕГ НТЛ]])</f>
        <v>0</v>
      </c>
      <c r="DT707" s="74">
        <f>SUM(Таблица1[[#This Row],[РЕЙТИНГ DPT]:[РЕЙТИНГ НТЛ]])</f>
        <v>0</v>
      </c>
    </row>
    <row r="708" spans="1:124" x14ac:dyDescent="0.25">
      <c r="A708" s="13">
        <v>63</v>
      </c>
      <c r="B708" s="14" t="s">
        <v>292</v>
      </c>
      <c r="C708" s="14" t="s">
        <v>111</v>
      </c>
      <c r="D708" s="14" t="s">
        <v>162</v>
      </c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7">
        <v>9.1999999999999993</v>
      </c>
      <c r="S708" s="17">
        <v>9.4</v>
      </c>
      <c r="T708" s="17">
        <v>9.1999999999999993</v>
      </c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55">
        <v>0</v>
      </c>
      <c r="DQ708" s="66">
        <v>0</v>
      </c>
      <c r="DR708" s="16">
        <v>1</v>
      </c>
      <c r="DS708" s="43">
        <f>PRODUCT(Таблица1[[#This Row],[РЕЙТИНГ НТЛ]:[РЕГ НТЛ]])</f>
        <v>0</v>
      </c>
      <c r="DT708" s="74">
        <f>SUM(Таблица1[[#This Row],[РЕЙТИНГ DPT]:[РЕЙТИНГ НТЛ]])</f>
        <v>0</v>
      </c>
    </row>
    <row r="709" spans="1:124" x14ac:dyDescent="0.25">
      <c r="A709" s="13">
        <v>68</v>
      </c>
      <c r="B709" s="14" t="s">
        <v>295</v>
      </c>
      <c r="C709" s="14" t="s">
        <v>111</v>
      </c>
      <c r="D709" s="14" t="s">
        <v>162</v>
      </c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7">
        <v>9</v>
      </c>
      <c r="S709" s="17">
        <v>8.1999999999999993</v>
      </c>
      <c r="T709" s="17">
        <v>8.1999999999999993</v>
      </c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55">
        <v>0</v>
      </c>
      <c r="DQ709" s="66">
        <v>0</v>
      </c>
      <c r="DR709" s="16">
        <v>1</v>
      </c>
      <c r="DS709" s="43">
        <f>PRODUCT(Таблица1[[#This Row],[РЕЙТИНГ НТЛ]:[РЕГ НТЛ]])</f>
        <v>0</v>
      </c>
      <c r="DT709" s="74">
        <f>SUM(Таблица1[[#This Row],[РЕЙТИНГ DPT]:[РЕЙТИНГ НТЛ]])</f>
        <v>0</v>
      </c>
    </row>
    <row r="710" spans="1:124" x14ac:dyDescent="0.25">
      <c r="A710" s="21">
        <v>78</v>
      </c>
      <c r="B710" s="18" t="s">
        <v>351</v>
      </c>
      <c r="C710" s="14" t="s">
        <v>111</v>
      </c>
      <c r="D710" s="18" t="s">
        <v>162</v>
      </c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26">
        <v>8.8000000000000007</v>
      </c>
      <c r="BB710" s="26">
        <v>8.6</v>
      </c>
      <c r="BC710" s="26">
        <v>9.1999999999999993</v>
      </c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55">
        <v>0</v>
      </c>
      <c r="DQ710" s="66">
        <v>0</v>
      </c>
      <c r="DR710" s="16">
        <v>1</v>
      </c>
      <c r="DS710" s="44">
        <f>PRODUCT(Таблица1[[#This Row],[РЕЙТИНГ НТЛ]:[РЕГ НТЛ]])</f>
        <v>0</v>
      </c>
      <c r="DT710" s="74">
        <f>SUM(Таблица1[[#This Row],[РЕЙТИНГ DPT]:[РЕЙТИНГ НТЛ]])</f>
        <v>0</v>
      </c>
    </row>
    <row r="711" spans="1:124" x14ac:dyDescent="0.25">
      <c r="A711" s="13">
        <v>81</v>
      </c>
      <c r="B711" s="14" t="s">
        <v>427</v>
      </c>
      <c r="C711" s="14" t="s">
        <v>111</v>
      </c>
      <c r="D711" s="14" t="s">
        <v>162</v>
      </c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7">
        <v>9.1999999999999993</v>
      </c>
      <c r="AQ711" s="17">
        <v>9</v>
      </c>
      <c r="AR711" s="17">
        <v>9.4</v>
      </c>
      <c r="AS711" s="17">
        <v>9.1999999999999993</v>
      </c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55">
        <v>0</v>
      </c>
      <c r="DQ711" s="66">
        <v>0</v>
      </c>
      <c r="DR711" s="31">
        <v>1</v>
      </c>
      <c r="DS711" s="43">
        <f>PRODUCT(Таблица1[[#This Row],[РЕЙТИНГ НТЛ]:[РЕГ НТЛ]])</f>
        <v>0</v>
      </c>
      <c r="DT711" s="74">
        <f>SUM(Таблица1[[#This Row],[РЕЙТИНГ DPT]:[РЕЙТИНГ НТЛ]])</f>
        <v>0</v>
      </c>
    </row>
    <row r="712" spans="1:124" x14ac:dyDescent="0.25">
      <c r="A712" s="21">
        <v>117</v>
      </c>
      <c r="B712" s="18" t="s">
        <v>339</v>
      </c>
      <c r="C712" s="14" t="s">
        <v>111</v>
      </c>
      <c r="D712" s="18" t="s">
        <v>162</v>
      </c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26">
        <v>9</v>
      </c>
      <c r="AU712" s="26">
        <v>8.4</v>
      </c>
      <c r="AV712" s="26">
        <v>8.8000000000000007</v>
      </c>
      <c r="AW712" s="26">
        <v>8.1999999999999993</v>
      </c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55">
        <v>0</v>
      </c>
      <c r="DQ712" s="66">
        <v>0</v>
      </c>
      <c r="DR712" s="31">
        <v>1</v>
      </c>
      <c r="DS712" s="44">
        <f>PRODUCT(Таблица1[[#This Row],[РЕЙТИНГ НТЛ]:[РЕГ НТЛ]])</f>
        <v>0</v>
      </c>
      <c r="DT712" s="74">
        <f>SUM(Таблица1[[#This Row],[РЕЙТИНГ DPT]:[РЕЙТИНГ НТЛ]])</f>
        <v>0</v>
      </c>
    </row>
    <row r="713" spans="1:124" x14ac:dyDescent="0.25">
      <c r="A713" s="29">
        <v>159</v>
      </c>
      <c r="B713" s="30" t="s">
        <v>401</v>
      </c>
      <c r="C713" s="14" t="s">
        <v>111</v>
      </c>
      <c r="D713" s="30" t="s">
        <v>162</v>
      </c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7">
        <v>8.8000000000000007</v>
      </c>
      <c r="CH713" s="37">
        <v>8.4</v>
      </c>
      <c r="CI713" s="37">
        <v>9.1999999999999993</v>
      </c>
      <c r="CJ713" s="37">
        <v>9.4</v>
      </c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55">
        <v>0</v>
      </c>
      <c r="DQ713" s="66">
        <v>0</v>
      </c>
      <c r="DR713" s="31">
        <v>1</v>
      </c>
      <c r="DS713" s="73">
        <f>PRODUCT(Таблица1[[#This Row],[РЕЙТИНГ НТЛ]:[РЕГ НТЛ]])</f>
        <v>0</v>
      </c>
      <c r="DT713" s="74">
        <f>SUM(Таблица1[[#This Row],[РЕЙТИНГ DPT]:[РЕЙТИНГ НТЛ]])</f>
        <v>0</v>
      </c>
    </row>
    <row r="714" spans="1:124" x14ac:dyDescent="0.25">
      <c r="A714" s="13">
        <v>14</v>
      </c>
      <c r="B714" s="14" t="s">
        <v>264</v>
      </c>
      <c r="C714" s="14" t="s">
        <v>111</v>
      </c>
      <c r="D714" s="14" t="s">
        <v>162</v>
      </c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7">
        <v>9.4</v>
      </c>
      <c r="S714" s="17">
        <v>9.4</v>
      </c>
      <c r="T714" s="17">
        <v>9.6</v>
      </c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/>
      <c r="DP714" s="55">
        <v>0</v>
      </c>
      <c r="DQ714" s="66">
        <v>0</v>
      </c>
      <c r="DR714" s="31">
        <v>1</v>
      </c>
      <c r="DS714" s="43">
        <f>PRODUCT(Таблица1[[#This Row],[РЕЙТИНГ НТЛ]:[РЕГ НТЛ]])</f>
        <v>0</v>
      </c>
      <c r="DT714" s="74">
        <f>SUM(Таблица1[[#This Row],[РЕЙТИНГ DPT]:[РЕЙТИНГ НТЛ]])</f>
        <v>0</v>
      </c>
    </row>
    <row r="715" spans="1:124" x14ac:dyDescent="0.25">
      <c r="A715" s="13">
        <v>49</v>
      </c>
      <c r="B715" s="14" t="s">
        <v>282</v>
      </c>
      <c r="C715" s="14" t="s">
        <v>111</v>
      </c>
      <c r="D715" s="14" t="s">
        <v>162</v>
      </c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7">
        <v>8.1999999999999993</v>
      </c>
      <c r="S715" s="17">
        <v>8</v>
      </c>
      <c r="T715" s="17">
        <v>8.6</v>
      </c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/>
      <c r="DP715" s="55">
        <v>0</v>
      </c>
      <c r="DQ715" s="66">
        <v>0</v>
      </c>
      <c r="DR715" s="31">
        <v>1</v>
      </c>
      <c r="DS715" s="43">
        <f>PRODUCT(Таблица1[[#This Row],[РЕЙТИНГ НТЛ]:[РЕГ НТЛ]])</f>
        <v>0</v>
      </c>
      <c r="DT715" s="74">
        <f>SUM(Таблица1[[#This Row],[РЕЙТИНГ DPT]:[РЕЙТИНГ НТЛ]])</f>
        <v>0</v>
      </c>
    </row>
    <row r="716" spans="1:124" x14ac:dyDescent="0.25">
      <c r="A716" s="13">
        <v>251</v>
      </c>
      <c r="B716" s="14" t="s">
        <v>361</v>
      </c>
      <c r="C716" s="14" t="s">
        <v>111</v>
      </c>
      <c r="D716" s="14" t="s">
        <v>162</v>
      </c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7">
        <v>9</v>
      </c>
      <c r="BB716" s="17">
        <v>7.8</v>
      </c>
      <c r="BC716" s="17">
        <v>8.4</v>
      </c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55">
        <v>0</v>
      </c>
      <c r="DQ716" s="66">
        <v>0</v>
      </c>
      <c r="DR716" s="31">
        <v>0</v>
      </c>
      <c r="DS716" s="43">
        <f>PRODUCT(Таблица1[[#This Row],[РЕЙТИНГ НТЛ]:[РЕГ НТЛ]])</f>
        <v>0</v>
      </c>
      <c r="DT716" s="74">
        <f>SUM(Таблица1[[#This Row],[РЕЙТИНГ DPT]:[РЕЙТИНГ НТЛ]])</f>
        <v>0</v>
      </c>
    </row>
    <row r="717" spans="1:124" x14ac:dyDescent="0.25">
      <c r="A717" s="13">
        <v>40</v>
      </c>
      <c r="B717" s="14" t="s">
        <v>280</v>
      </c>
      <c r="C717" s="14" t="s">
        <v>111</v>
      </c>
      <c r="D717" s="14" t="s">
        <v>162</v>
      </c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7">
        <v>9.4</v>
      </c>
      <c r="S717" s="17">
        <v>9.6</v>
      </c>
      <c r="T717" s="17">
        <v>9.4</v>
      </c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55">
        <v>0</v>
      </c>
      <c r="DQ717" s="66">
        <v>0</v>
      </c>
      <c r="DR717" s="16">
        <v>1</v>
      </c>
      <c r="DS717" s="43">
        <f>PRODUCT(Таблица1[[#This Row],[РЕЙТИНГ НТЛ]:[РЕГ НТЛ]])</f>
        <v>0</v>
      </c>
      <c r="DT717" s="74">
        <f>SUM(Таблица1[[#This Row],[РЕЙТИНГ DPT]:[РЕЙТИНГ НТЛ]])</f>
        <v>0</v>
      </c>
    </row>
    <row r="718" spans="1:124" x14ac:dyDescent="0.25">
      <c r="A718" s="13">
        <v>79</v>
      </c>
      <c r="B718" s="14" t="s">
        <v>429</v>
      </c>
      <c r="C718" s="14" t="s">
        <v>111</v>
      </c>
      <c r="D718" s="14" t="s">
        <v>112</v>
      </c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>
        <v>1</v>
      </c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55">
        <v>0</v>
      </c>
      <c r="DQ718" s="66">
        <v>0</v>
      </c>
      <c r="DR718" s="16">
        <v>0.5</v>
      </c>
      <c r="DS718" s="43">
        <f>PRODUCT(Таблица1[[#This Row],[РЕЙТИНГ НТЛ]:[РЕГ НТЛ]])</f>
        <v>0</v>
      </c>
      <c r="DT718" s="74">
        <f>SUM(Таблица1[[#This Row],[РЕЙТИНГ DPT]:[РЕЙТИНГ НТЛ]])</f>
        <v>0</v>
      </c>
    </row>
    <row r="719" spans="1:124" x14ac:dyDescent="0.25">
      <c r="A719" s="21">
        <v>238</v>
      </c>
      <c r="B719" s="18" t="s">
        <v>309</v>
      </c>
      <c r="C719" s="14" t="s">
        <v>111</v>
      </c>
      <c r="D719" s="18" t="s">
        <v>162</v>
      </c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26">
        <v>9.4</v>
      </c>
      <c r="S719" s="26">
        <v>9</v>
      </c>
      <c r="T719" s="26">
        <v>8.8000000000000007</v>
      </c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55">
        <v>0</v>
      </c>
      <c r="DQ719" s="66">
        <v>0</v>
      </c>
      <c r="DR719" s="16">
        <v>0</v>
      </c>
      <c r="DS719" s="44">
        <f>PRODUCT(Таблица1[[#This Row],[РЕЙТИНГ НТЛ]:[РЕГ НТЛ]])</f>
        <v>0</v>
      </c>
      <c r="DT719" s="74">
        <f>SUM(Таблица1[[#This Row],[РЕЙТИНГ DPT]:[РЕЙТИНГ НТЛ]])</f>
        <v>0</v>
      </c>
    </row>
    <row r="720" spans="1:124" x14ac:dyDescent="0.25">
      <c r="A720" s="13">
        <v>254</v>
      </c>
      <c r="B720" s="14" t="s">
        <v>350</v>
      </c>
      <c r="C720" s="14" t="s">
        <v>111</v>
      </c>
      <c r="D720" s="14" t="s">
        <v>162</v>
      </c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7">
        <v>8.8000000000000007</v>
      </c>
      <c r="AU720" s="17">
        <v>8.1999999999999993</v>
      </c>
      <c r="AV720" s="17">
        <v>8.8000000000000007</v>
      </c>
      <c r="AW720" s="17">
        <v>8.4</v>
      </c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55">
        <v>0</v>
      </c>
      <c r="DQ720" s="66">
        <v>0</v>
      </c>
      <c r="DR720" s="16">
        <v>0</v>
      </c>
      <c r="DS720" s="43">
        <f>PRODUCT(Таблица1[[#This Row],[РЕЙТИНГ НТЛ]:[РЕГ НТЛ]])</f>
        <v>0</v>
      </c>
      <c r="DT720" s="74">
        <f>SUM(Таблица1[[#This Row],[РЕЙТИНГ DPT]:[РЕЙТИНГ НТЛ]])</f>
        <v>0</v>
      </c>
    </row>
    <row r="721" spans="1:124" x14ac:dyDescent="0.25">
      <c r="A721" s="21">
        <v>72</v>
      </c>
      <c r="B721" s="18" t="s">
        <v>297</v>
      </c>
      <c r="C721" s="14" t="s">
        <v>111</v>
      </c>
      <c r="D721" s="18" t="s">
        <v>162</v>
      </c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26">
        <v>9.1999999999999993</v>
      </c>
      <c r="S721" s="26">
        <v>8.8000000000000007</v>
      </c>
      <c r="T721" s="26">
        <v>9.1999999999999993</v>
      </c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55">
        <v>0</v>
      </c>
      <c r="DQ721" s="66">
        <v>0</v>
      </c>
      <c r="DR721" s="16">
        <v>1</v>
      </c>
      <c r="DS721" s="44">
        <f>PRODUCT(Таблица1[[#This Row],[РЕЙТИНГ НТЛ]:[РЕГ НТЛ]])</f>
        <v>0</v>
      </c>
      <c r="DT721" s="74">
        <f>SUM(Таблица1[[#This Row],[РЕЙТИНГ DPT]:[РЕЙТИНГ НТЛ]])</f>
        <v>0</v>
      </c>
    </row>
    <row r="722" spans="1:124" x14ac:dyDescent="0.25">
      <c r="A722" s="13">
        <v>242</v>
      </c>
      <c r="B722" s="14" t="s">
        <v>357</v>
      </c>
      <c r="C722" s="14" t="s">
        <v>111</v>
      </c>
      <c r="D722" s="14" t="s">
        <v>162</v>
      </c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7">
        <v>8.6</v>
      </c>
      <c r="BB722" s="17">
        <v>8.8000000000000007</v>
      </c>
      <c r="BC722" s="17">
        <v>9.1999999999999993</v>
      </c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55">
        <v>0</v>
      </c>
      <c r="DQ722" s="66">
        <v>0</v>
      </c>
      <c r="DR722" s="16">
        <v>0</v>
      </c>
      <c r="DS722" s="43">
        <f>PRODUCT(Таблица1[[#This Row],[РЕЙТИНГ НТЛ]:[РЕГ НТЛ]])</f>
        <v>0</v>
      </c>
      <c r="DT722" s="74">
        <f>SUM(Таблица1[[#This Row],[РЕЙТИНГ DPT]:[РЕЙТИНГ НТЛ]])</f>
        <v>0</v>
      </c>
    </row>
    <row r="723" spans="1:124" x14ac:dyDescent="0.25">
      <c r="A723" s="13">
        <v>66</v>
      </c>
      <c r="B723" s="14" t="s">
        <v>223</v>
      </c>
      <c r="C723" s="14" t="s">
        <v>102</v>
      </c>
      <c r="D723" s="14" t="s">
        <v>103</v>
      </c>
      <c r="E723" s="14">
        <v>2</v>
      </c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57">
        <v>4</v>
      </c>
      <c r="DQ723" s="66">
        <v>0</v>
      </c>
      <c r="DR723" s="31">
        <v>1</v>
      </c>
      <c r="DS723" s="16">
        <f>PRODUCT(Таблица1[[#This Row],[РЕЙТИНГ НТЛ]:[РЕГ НТЛ]])</f>
        <v>0</v>
      </c>
      <c r="DT723" s="70">
        <f>SUM(Таблица1[[#This Row],[РЕЙТИНГ DPT]:[РЕЙТИНГ НТЛ]])</f>
        <v>4</v>
      </c>
    </row>
    <row r="724" spans="1:124" x14ac:dyDescent="0.25">
      <c r="A724" s="13">
        <v>230</v>
      </c>
      <c r="B724" s="14" t="s">
        <v>302</v>
      </c>
      <c r="C724" s="14" t="s">
        <v>104</v>
      </c>
      <c r="D724" s="14" t="s">
        <v>131</v>
      </c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7">
        <v>8.8000000000000007</v>
      </c>
      <c r="S724" s="17">
        <v>8.1999999999999993</v>
      </c>
      <c r="T724" s="17">
        <v>8.4</v>
      </c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55">
        <v>0</v>
      </c>
      <c r="DQ724" s="66">
        <v>0</v>
      </c>
      <c r="DR724" s="16">
        <v>1</v>
      </c>
      <c r="DS724" s="43">
        <f>PRODUCT(Таблица1[[#This Row],[РЕЙТИНГ НТЛ]:[РЕГ НТЛ]])</f>
        <v>0</v>
      </c>
      <c r="DT724" s="74">
        <f>SUM(Таблица1[[#This Row],[РЕЙТИНГ DPT]:[РЕЙТИНГ НТЛ]])</f>
        <v>0</v>
      </c>
    </row>
    <row r="725" spans="1:124" x14ac:dyDescent="0.25">
      <c r="A725" s="29">
        <v>134</v>
      </c>
      <c r="B725" s="30" t="s">
        <v>403</v>
      </c>
      <c r="C725" s="14" t="s">
        <v>104</v>
      </c>
      <c r="D725" s="30" t="s">
        <v>131</v>
      </c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7">
        <v>8.8000000000000007</v>
      </c>
      <c r="CO725" s="37">
        <v>8.1999999999999993</v>
      </c>
      <c r="CP725" s="37">
        <v>8.6</v>
      </c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55">
        <v>0</v>
      </c>
      <c r="DQ725" s="66">
        <v>0</v>
      </c>
      <c r="DR725" s="16">
        <v>1</v>
      </c>
      <c r="DS725" s="73">
        <f>PRODUCT(Таблица1[[#This Row],[РЕЙТИНГ НТЛ]:[РЕГ НТЛ]])</f>
        <v>0</v>
      </c>
      <c r="DT725" s="74">
        <f>SUM(Таблица1[[#This Row],[РЕЙТИНГ DPT]:[РЕЙТИНГ НТЛ]])</f>
        <v>0</v>
      </c>
    </row>
    <row r="726" spans="1:124" x14ac:dyDescent="0.25">
      <c r="A726" s="29">
        <v>134</v>
      </c>
      <c r="B726" s="14" t="s">
        <v>431</v>
      </c>
      <c r="C726" s="14" t="s">
        <v>104</v>
      </c>
      <c r="D726" s="30" t="s">
        <v>131</v>
      </c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7">
        <v>8.6</v>
      </c>
      <c r="CL726" s="37">
        <v>8.8000000000000007</v>
      </c>
      <c r="CM726" s="37">
        <v>8.1999999999999993</v>
      </c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55">
        <v>0</v>
      </c>
      <c r="DQ726" s="66">
        <v>0</v>
      </c>
      <c r="DR726" s="16">
        <v>1</v>
      </c>
      <c r="DS726" s="73">
        <f>PRODUCT(Таблица1[[#This Row],[РЕЙТИНГ НТЛ]:[РЕГ НТЛ]])</f>
        <v>0</v>
      </c>
      <c r="DT726" s="74">
        <f>SUM(Таблица1[[#This Row],[РЕЙТИНГ DPT]:[РЕЙТИНГ НТЛ]])</f>
        <v>0</v>
      </c>
    </row>
    <row r="727" spans="1:124" x14ac:dyDescent="0.25">
      <c r="A727" s="29">
        <v>152</v>
      </c>
      <c r="B727" s="30" t="s">
        <v>398</v>
      </c>
      <c r="C727" s="14" t="s">
        <v>104</v>
      </c>
      <c r="D727" s="30" t="s">
        <v>131</v>
      </c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7">
        <v>8.6</v>
      </c>
      <c r="CH727" s="37">
        <v>8</v>
      </c>
      <c r="CI727" s="37">
        <v>8.6</v>
      </c>
      <c r="CJ727" s="37">
        <v>8.1999999999999993</v>
      </c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55">
        <v>0</v>
      </c>
      <c r="DQ727" s="66">
        <v>0</v>
      </c>
      <c r="DR727" s="16">
        <v>1</v>
      </c>
      <c r="DS727" s="73">
        <f>PRODUCT(Таблица1[[#This Row],[РЕЙТИНГ НТЛ]:[РЕГ НТЛ]])</f>
        <v>0</v>
      </c>
      <c r="DT727" s="74">
        <f>SUM(Таблица1[[#This Row],[РЕЙТИНГ DPT]:[РЕЙТИНГ НТЛ]])</f>
        <v>0</v>
      </c>
    </row>
    <row r="728" spans="1:124" x14ac:dyDescent="0.25">
      <c r="A728" s="13">
        <v>4</v>
      </c>
      <c r="B728" s="14" t="s">
        <v>254</v>
      </c>
      <c r="C728" s="14" t="s">
        <v>153</v>
      </c>
      <c r="D728" s="14" t="s">
        <v>154</v>
      </c>
      <c r="E728" s="14"/>
      <c r="F728" s="14"/>
      <c r="G728" s="14"/>
      <c r="H728" s="14"/>
      <c r="I728" s="14"/>
      <c r="J728" s="14"/>
      <c r="K728" s="17">
        <v>9.4</v>
      </c>
      <c r="L728" s="17">
        <v>9.4</v>
      </c>
      <c r="M728" s="17">
        <v>9.4</v>
      </c>
      <c r="N728" s="17">
        <v>9.8000000000000007</v>
      </c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55">
        <v>0</v>
      </c>
      <c r="DQ728" s="66">
        <v>0</v>
      </c>
      <c r="DR728" s="16">
        <v>0</v>
      </c>
      <c r="DS728" s="43">
        <f>PRODUCT(Таблица1[[#This Row],[РЕЙТИНГ НТЛ]:[РЕГ НТЛ]])</f>
        <v>0</v>
      </c>
      <c r="DT728" s="74">
        <f>SUM(Таблица1[[#This Row],[РЕЙТИНГ DPT]:[РЕЙТИНГ НТЛ]])</f>
        <v>0</v>
      </c>
    </row>
    <row r="729" spans="1:124" x14ac:dyDescent="0.25">
      <c r="A729" s="21">
        <v>4</v>
      </c>
      <c r="B729" s="18" t="s">
        <v>254</v>
      </c>
      <c r="C729" s="14" t="s">
        <v>153</v>
      </c>
      <c r="D729" s="18" t="s">
        <v>154</v>
      </c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26">
        <v>9.4</v>
      </c>
      <c r="S729" s="26">
        <v>9.6</v>
      </c>
      <c r="T729" s="26">
        <v>9.8000000000000007</v>
      </c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55">
        <v>0</v>
      </c>
      <c r="DQ729" s="66">
        <v>0</v>
      </c>
      <c r="DR729" s="16">
        <v>0</v>
      </c>
      <c r="DS729" s="44">
        <f>PRODUCT(Таблица1[[#This Row],[РЕЙТИНГ НТЛ]:[РЕГ НТЛ]])</f>
        <v>0</v>
      </c>
      <c r="DT729" s="74">
        <f>SUM(Таблица1[[#This Row],[РЕЙТИНГ DPT]:[РЕЙТИНГ НТЛ]])</f>
        <v>0</v>
      </c>
    </row>
    <row r="730" spans="1:124" x14ac:dyDescent="0.25">
      <c r="A730" s="13">
        <v>3</v>
      </c>
      <c r="B730" s="14" t="s">
        <v>244</v>
      </c>
      <c r="C730" s="14" t="s">
        <v>153</v>
      </c>
      <c r="D730" s="14" t="s">
        <v>154</v>
      </c>
      <c r="E730" s="14"/>
      <c r="F730" s="14"/>
      <c r="G730" s="14"/>
      <c r="H730" s="14"/>
      <c r="I730" s="14"/>
      <c r="J730" s="14"/>
      <c r="K730" s="17">
        <v>9.8000000000000007</v>
      </c>
      <c r="L730" s="17">
        <v>9.4</v>
      </c>
      <c r="M730" s="17">
        <v>9.8000000000000007</v>
      </c>
      <c r="N730" s="17">
        <v>9.8000000000000007</v>
      </c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55">
        <v>0</v>
      </c>
      <c r="DQ730" s="66">
        <v>0</v>
      </c>
      <c r="DR730" s="16">
        <v>0</v>
      </c>
      <c r="DS730" s="43">
        <f>PRODUCT(Таблица1[[#This Row],[РЕЙТИНГ НТЛ]:[РЕГ НТЛ]])</f>
        <v>0</v>
      </c>
      <c r="DT730" s="74">
        <f>SUM(Таблица1[[#This Row],[РЕЙТИНГ DPT]:[РЕЙТИНГ НТЛ]])</f>
        <v>0</v>
      </c>
    </row>
    <row r="731" spans="1:124" x14ac:dyDescent="0.25">
      <c r="A731" s="21">
        <v>3</v>
      </c>
      <c r="B731" s="14" t="s">
        <v>244</v>
      </c>
      <c r="C731" s="14" t="s">
        <v>153</v>
      </c>
      <c r="D731" s="18" t="s">
        <v>154</v>
      </c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26">
        <v>9.6</v>
      </c>
      <c r="S731" s="26">
        <v>9.8000000000000007</v>
      </c>
      <c r="T731" s="26">
        <v>9.8000000000000007</v>
      </c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8"/>
      <c r="CX731" s="18"/>
      <c r="CY731" s="18"/>
      <c r="CZ731" s="18"/>
      <c r="DA731" s="18"/>
      <c r="DB731" s="18"/>
      <c r="DC731" s="18"/>
      <c r="DD731" s="18"/>
      <c r="DE731" s="18"/>
      <c r="DF731" s="18"/>
      <c r="DG731" s="18"/>
      <c r="DH731" s="18"/>
      <c r="DI731" s="18"/>
      <c r="DJ731" s="18"/>
      <c r="DK731" s="18"/>
      <c r="DL731" s="18"/>
      <c r="DM731" s="18"/>
      <c r="DN731" s="18"/>
      <c r="DO731" s="18"/>
      <c r="DP731" s="55">
        <v>0</v>
      </c>
      <c r="DQ731" s="66">
        <v>0</v>
      </c>
      <c r="DR731" s="16">
        <v>0</v>
      </c>
      <c r="DS731" s="44">
        <f>PRODUCT(Таблица1[[#This Row],[РЕЙТИНГ НТЛ]:[РЕГ НТЛ]])</f>
        <v>0</v>
      </c>
      <c r="DT731" s="74">
        <f>SUM(Таблица1[[#This Row],[РЕЙТИНГ DPT]:[РЕЙТИНГ НТЛ]])</f>
        <v>0</v>
      </c>
    </row>
    <row r="732" spans="1:124" x14ac:dyDescent="0.25">
      <c r="A732" s="13">
        <v>105</v>
      </c>
      <c r="B732" s="14" t="s">
        <v>438</v>
      </c>
      <c r="C732" s="14" t="s">
        <v>190</v>
      </c>
      <c r="D732" s="14" t="s">
        <v>188</v>
      </c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7">
        <v>8.6</v>
      </c>
      <c r="AY732" s="17">
        <v>9</v>
      </c>
      <c r="AZ732" s="17">
        <v>9.1999999999999993</v>
      </c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55">
        <v>0</v>
      </c>
      <c r="DQ732" s="66">
        <v>0</v>
      </c>
      <c r="DR732" s="16">
        <v>0</v>
      </c>
      <c r="DS732" s="43">
        <f>PRODUCT(Таблица1[[#This Row],[РЕЙТИНГ НТЛ]:[РЕГ НТЛ]])</f>
        <v>0</v>
      </c>
      <c r="DT732" s="74">
        <f>SUM(Таблица1[[#This Row],[РЕЙТИНГ DPT]:[РЕЙТИНГ НТЛ]])</f>
        <v>0</v>
      </c>
    </row>
    <row r="733" spans="1:124" x14ac:dyDescent="0.25">
      <c r="A733" s="13">
        <v>96</v>
      </c>
      <c r="B733" s="14" t="s">
        <v>321</v>
      </c>
      <c r="C733" s="14" t="s">
        <v>190</v>
      </c>
      <c r="D733" s="14" t="s">
        <v>188</v>
      </c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7">
        <v>9.6</v>
      </c>
      <c r="AU733" s="17">
        <v>9.8000000000000007</v>
      </c>
      <c r="AV733" s="17">
        <v>9.4</v>
      </c>
      <c r="AW733" s="17">
        <v>9.4</v>
      </c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55">
        <v>0</v>
      </c>
      <c r="DQ733" s="66">
        <v>0</v>
      </c>
      <c r="DR733" s="16">
        <v>0</v>
      </c>
      <c r="DS733" s="43">
        <f>PRODUCT(Таблица1[[#This Row],[РЕЙТИНГ НТЛ]:[РЕГ НТЛ]])</f>
        <v>0</v>
      </c>
      <c r="DT733" s="74">
        <f>SUM(Таблица1[[#This Row],[РЕЙТИНГ DPT]:[РЕЙТИНГ НТЛ]])</f>
        <v>0</v>
      </c>
    </row>
    <row r="734" spans="1:124" x14ac:dyDescent="0.25">
      <c r="A734" s="13">
        <v>104</v>
      </c>
      <c r="B734" s="14" t="s">
        <v>356</v>
      </c>
      <c r="C734" s="14" t="s">
        <v>190</v>
      </c>
      <c r="D734" s="14" t="s">
        <v>188</v>
      </c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7">
        <v>9.4</v>
      </c>
      <c r="BB734" s="17">
        <v>9.1999999999999993</v>
      </c>
      <c r="BC734" s="17">
        <v>9.4</v>
      </c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55">
        <v>0</v>
      </c>
      <c r="DQ734" s="66">
        <v>0</v>
      </c>
      <c r="DR734" s="16">
        <v>0</v>
      </c>
      <c r="DS734" s="43">
        <f>PRODUCT(Таблица1[[#This Row],[РЕЙТИНГ НТЛ]:[РЕГ НТЛ]])</f>
        <v>0</v>
      </c>
      <c r="DT734" s="74">
        <f>SUM(Таблица1[[#This Row],[РЕЙТИНГ DPT]:[РЕЙТИНГ НТЛ]])</f>
        <v>0</v>
      </c>
    </row>
    <row r="735" spans="1:124" x14ac:dyDescent="0.25">
      <c r="A735" s="13">
        <v>24</v>
      </c>
      <c r="B735" s="14" t="s">
        <v>270</v>
      </c>
      <c r="C735" s="14" t="s">
        <v>116</v>
      </c>
      <c r="D735" s="14" t="s">
        <v>164</v>
      </c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7">
        <v>9.1999999999999993</v>
      </c>
      <c r="S735" s="17">
        <v>8.8000000000000007</v>
      </c>
      <c r="T735" s="17">
        <v>8.8000000000000007</v>
      </c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55">
        <v>0</v>
      </c>
      <c r="DQ735" s="66">
        <v>0</v>
      </c>
      <c r="DR735" s="16">
        <v>0</v>
      </c>
      <c r="DS735" s="43">
        <f>PRODUCT(Таблица1[[#This Row],[РЕЙТИНГ НТЛ]:[РЕГ НТЛ]])</f>
        <v>0</v>
      </c>
      <c r="DT735" s="74">
        <f>SUM(Таблица1[[#This Row],[РЕЙТИНГ DPT]:[РЕЙТИНГ НТЛ]])</f>
        <v>0</v>
      </c>
    </row>
    <row r="736" spans="1:124" x14ac:dyDescent="0.25">
      <c r="A736" s="29">
        <v>156</v>
      </c>
      <c r="B736" s="30" t="s">
        <v>400</v>
      </c>
      <c r="C736" s="14" t="s">
        <v>116</v>
      </c>
      <c r="D736" s="30" t="s">
        <v>169</v>
      </c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7">
        <v>8.8000000000000007</v>
      </c>
      <c r="CH736" s="37">
        <v>8.1999999999999993</v>
      </c>
      <c r="CI736" s="37">
        <v>9</v>
      </c>
      <c r="CJ736" s="37">
        <v>8.4</v>
      </c>
      <c r="CK736" s="30"/>
      <c r="CL736" s="30"/>
      <c r="CM736" s="30"/>
      <c r="CN736" s="30"/>
      <c r="CO736" s="30"/>
      <c r="CP736" s="30"/>
      <c r="CQ736" s="30"/>
      <c r="CR736" s="30"/>
      <c r="CS736" s="30"/>
      <c r="CT736" s="30"/>
      <c r="CU736" s="30"/>
      <c r="CV736" s="30"/>
      <c r="CW736" s="30"/>
      <c r="CX736" s="30"/>
      <c r="CY736" s="30"/>
      <c r="CZ736" s="30"/>
      <c r="DA736" s="30"/>
      <c r="DB736" s="30"/>
      <c r="DC736" s="30"/>
      <c r="DD736" s="30"/>
      <c r="DE736" s="30"/>
      <c r="DF736" s="30"/>
      <c r="DG736" s="30"/>
      <c r="DH736" s="30"/>
      <c r="DI736" s="30"/>
      <c r="DJ736" s="30"/>
      <c r="DK736" s="30"/>
      <c r="DL736" s="30"/>
      <c r="DM736" s="30"/>
      <c r="DN736" s="30"/>
      <c r="DO736" s="30"/>
      <c r="DP736" s="55">
        <v>0</v>
      </c>
      <c r="DQ736" s="66">
        <v>0</v>
      </c>
      <c r="DR736" s="16">
        <v>0</v>
      </c>
      <c r="DS736" s="73">
        <f>PRODUCT(Таблица1[[#This Row],[РЕЙТИНГ НТЛ]:[РЕГ НТЛ]])</f>
        <v>0</v>
      </c>
      <c r="DT736" s="74">
        <f>SUM(Таблица1[[#This Row],[РЕЙТИНГ DPT]:[РЕЙТИНГ НТЛ]])</f>
        <v>0</v>
      </c>
    </row>
    <row r="737" spans="1:124" x14ac:dyDescent="0.25">
      <c r="A737" s="13">
        <v>56</v>
      </c>
      <c r="B737" s="14" t="s">
        <v>288</v>
      </c>
      <c r="C737" s="14" t="s">
        <v>116</v>
      </c>
      <c r="D737" s="14" t="s">
        <v>164</v>
      </c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7">
        <v>8.4</v>
      </c>
      <c r="S737" s="17">
        <v>8.4</v>
      </c>
      <c r="T737" s="17">
        <v>8.6</v>
      </c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55">
        <v>0</v>
      </c>
      <c r="DQ737" s="66">
        <v>0</v>
      </c>
      <c r="DR737" s="16">
        <v>0</v>
      </c>
      <c r="DS737" s="43">
        <f>PRODUCT(Таблица1[[#This Row],[РЕЙТИНГ НТЛ]:[РЕГ НТЛ]])</f>
        <v>0</v>
      </c>
      <c r="DT737" s="74">
        <f>SUM(Таблица1[[#This Row],[РЕЙТИНГ DPT]:[РЕЙТИНГ НТЛ]])</f>
        <v>0</v>
      </c>
    </row>
    <row r="738" spans="1:124" x14ac:dyDescent="0.25">
      <c r="A738" s="13">
        <v>57</v>
      </c>
      <c r="B738" s="14" t="s">
        <v>432</v>
      </c>
      <c r="C738" s="14" t="s">
        <v>116</v>
      </c>
      <c r="D738" s="14" t="s">
        <v>169</v>
      </c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7">
        <v>9</v>
      </c>
      <c r="S738" s="17">
        <v>9</v>
      </c>
      <c r="T738" s="17">
        <v>8.8000000000000007</v>
      </c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55">
        <v>0</v>
      </c>
      <c r="DQ738" s="66">
        <v>0</v>
      </c>
      <c r="DR738" s="16">
        <v>0</v>
      </c>
      <c r="DS738" s="43">
        <f>PRODUCT(Таблица1[[#This Row],[РЕЙТИНГ НТЛ]:[РЕГ НТЛ]])</f>
        <v>0</v>
      </c>
      <c r="DT738" s="74">
        <f>SUM(Таблица1[[#This Row],[РЕЙТИНГ DPT]:[РЕЙТИНГ НТЛ]])</f>
        <v>0</v>
      </c>
    </row>
    <row r="739" spans="1:124" x14ac:dyDescent="0.25">
      <c r="A739" s="13">
        <v>121</v>
      </c>
      <c r="B739" s="14" t="s">
        <v>345</v>
      </c>
      <c r="C739" s="14" t="s">
        <v>116</v>
      </c>
      <c r="D739" s="14" t="s">
        <v>164</v>
      </c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7"/>
      <c r="AO739" s="17"/>
      <c r="AP739" s="17"/>
      <c r="AQ739" s="17"/>
      <c r="AR739" s="17"/>
      <c r="AS739" s="17"/>
      <c r="AT739" s="17">
        <v>9</v>
      </c>
      <c r="AU739" s="17">
        <v>8.4</v>
      </c>
      <c r="AV739" s="17">
        <v>8</v>
      </c>
      <c r="AW739" s="17">
        <v>8.6</v>
      </c>
      <c r="AX739" s="17"/>
      <c r="AY739" s="17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55">
        <v>0</v>
      </c>
      <c r="DQ739" s="66">
        <v>0</v>
      </c>
      <c r="DR739" s="16">
        <v>0</v>
      </c>
      <c r="DS739" s="43">
        <f>PRODUCT(Таблица1[[#This Row],[РЕЙТИНГ НТЛ]:[РЕГ НТЛ]])</f>
        <v>0</v>
      </c>
      <c r="DT739" s="74">
        <f>SUM(Таблица1[[#This Row],[РЕЙТИНГ DPT]:[РЕЙТИНГ НТЛ]])</f>
        <v>0</v>
      </c>
    </row>
    <row r="740" spans="1:124" x14ac:dyDescent="0.25">
      <c r="A740" s="21">
        <v>59</v>
      </c>
      <c r="B740" s="18" t="s">
        <v>289</v>
      </c>
      <c r="C740" s="14" t="s">
        <v>116</v>
      </c>
      <c r="D740" s="18" t="s">
        <v>164</v>
      </c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26">
        <v>8.6</v>
      </c>
      <c r="S740" s="26">
        <v>8.4</v>
      </c>
      <c r="T740" s="26">
        <v>8.6</v>
      </c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  <c r="CB740" s="18"/>
      <c r="CC740" s="18"/>
      <c r="CD740" s="18"/>
      <c r="CE740" s="18"/>
      <c r="CF740" s="18"/>
      <c r="CG740" s="18"/>
      <c r="CH740" s="18"/>
      <c r="CI740" s="18"/>
      <c r="CJ740" s="18"/>
      <c r="CK740" s="18"/>
      <c r="CL740" s="18"/>
      <c r="CM740" s="18"/>
      <c r="CN740" s="18"/>
      <c r="CO740" s="18"/>
      <c r="CP740" s="18"/>
      <c r="CQ740" s="18"/>
      <c r="CR740" s="18"/>
      <c r="CS740" s="18"/>
      <c r="CT740" s="18"/>
      <c r="CU740" s="18"/>
      <c r="CV740" s="18"/>
      <c r="CW740" s="18"/>
      <c r="CX740" s="18"/>
      <c r="CY740" s="18"/>
      <c r="CZ740" s="18"/>
      <c r="DA740" s="18"/>
      <c r="DB740" s="18"/>
      <c r="DC740" s="18"/>
      <c r="DD740" s="18"/>
      <c r="DE740" s="18"/>
      <c r="DF740" s="18"/>
      <c r="DG740" s="18"/>
      <c r="DH740" s="18"/>
      <c r="DI740" s="18"/>
      <c r="DJ740" s="18"/>
      <c r="DK740" s="18"/>
      <c r="DL740" s="18"/>
      <c r="DM740" s="18"/>
      <c r="DN740" s="18"/>
      <c r="DO740" s="18"/>
      <c r="DP740" s="55">
        <v>0</v>
      </c>
      <c r="DQ740" s="66">
        <v>0</v>
      </c>
      <c r="DR740" s="16">
        <v>0</v>
      </c>
      <c r="DS740" s="44">
        <f>PRODUCT(Таблица1[[#This Row],[РЕЙТИНГ НТЛ]:[РЕГ НТЛ]])</f>
        <v>0</v>
      </c>
      <c r="DT740" s="74">
        <f>SUM(Таблица1[[#This Row],[РЕЙТИНГ DPT]:[РЕЙТИНГ НТЛ]])</f>
        <v>0</v>
      </c>
    </row>
    <row r="741" spans="1:124" x14ac:dyDescent="0.25">
      <c r="A741" s="13">
        <v>110</v>
      </c>
      <c r="B741" s="14" t="s">
        <v>336</v>
      </c>
      <c r="C741" s="14" t="s">
        <v>116</v>
      </c>
      <c r="D741" s="14" t="s">
        <v>167</v>
      </c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7">
        <v>8.1999999999999993</v>
      </c>
      <c r="BB741" s="17">
        <v>8.1999999999999993</v>
      </c>
      <c r="BC741" s="17">
        <v>9.1999999999999993</v>
      </c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55">
        <v>0</v>
      </c>
      <c r="DQ741" s="66">
        <v>0</v>
      </c>
      <c r="DR741" s="16">
        <v>0</v>
      </c>
      <c r="DS741" s="43">
        <f>PRODUCT(Таблица1[[#This Row],[РЕЙТИНГ НТЛ]:[РЕГ НТЛ]])</f>
        <v>0</v>
      </c>
      <c r="DT741" s="74">
        <f>SUM(Таблица1[[#This Row],[РЕЙТИНГ DPT]:[РЕЙТИНГ НТЛ]])</f>
        <v>0</v>
      </c>
    </row>
    <row r="742" spans="1:124" x14ac:dyDescent="0.25">
      <c r="A742" s="21">
        <v>26</v>
      </c>
      <c r="B742" s="18" t="s">
        <v>272</v>
      </c>
      <c r="C742" s="14" t="s">
        <v>116</v>
      </c>
      <c r="D742" s="18" t="s">
        <v>164</v>
      </c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26">
        <v>9.1999999999999993</v>
      </c>
      <c r="S742" s="26">
        <v>8.6</v>
      </c>
      <c r="T742" s="26">
        <v>8.8000000000000007</v>
      </c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55">
        <v>0</v>
      </c>
      <c r="DQ742" s="66">
        <v>0</v>
      </c>
      <c r="DR742" s="16">
        <v>0</v>
      </c>
      <c r="DS742" s="44">
        <f>PRODUCT(Таблица1[[#This Row],[РЕЙТИНГ НТЛ]:[РЕГ НТЛ]])</f>
        <v>0</v>
      </c>
      <c r="DT742" s="74">
        <f>SUM(Таблица1[[#This Row],[РЕЙТИНГ DPT]:[РЕЙТИНГ НТЛ]])</f>
        <v>0</v>
      </c>
    </row>
    <row r="743" spans="1:124" x14ac:dyDescent="0.25">
      <c r="A743" s="13">
        <v>25</v>
      </c>
      <c r="B743" s="14" t="s">
        <v>271</v>
      </c>
      <c r="C743" s="14" t="s">
        <v>116</v>
      </c>
      <c r="D743" s="14" t="s">
        <v>164</v>
      </c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7">
        <v>8.4</v>
      </c>
      <c r="S743" s="17">
        <v>8</v>
      </c>
      <c r="T743" s="17">
        <v>8</v>
      </c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  <c r="DA743" s="14"/>
      <c r="DB743" s="14"/>
      <c r="DC743" s="14"/>
      <c r="DD743" s="14"/>
      <c r="DE743" s="14"/>
      <c r="DF743" s="14"/>
      <c r="DG743" s="14"/>
      <c r="DH743" s="14"/>
      <c r="DI743" s="14"/>
      <c r="DJ743" s="14"/>
      <c r="DK743" s="14"/>
      <c r="DL743" s="14"/>
      <c r="DM743" s="14"/>
      <c r="DN743" s="14"/>
      <c r="DO743" s="14"/>
      <c r="DP743" s="55">
        <v>0</v>
      </c>
      <c r="DQ743" s="66">
        <v>0</v>
      </c>
      <c r="DR743" s="16">
        <v>0</v>
      </c>
      <c r="DS743" s="43">
        <f>PRODUCT(Таблица1[[#This Row],[РЕЙТИНГ НТЛ]:[РЕГ НТЛ]])</f>
        <v>0</v>
      </c>
      <c r="DT743" s="74">
        <f>SUM(Таблица1[[#This Row],[РЕЙТИНГ DPT]:[РЕЙТИНГ НТЛ]])</f>
        <v>0</v>
      </c>
    </row>
    <row r="744" spans="1:124" x14ac:dyDescent="0.25">
      <c r="A744" s="13">
        <v>75</v>
      </c>
      <c r="B744" s="14" t="s">
        <v>248</v>
      </c>
      <c r="C744" s="14" t="s">
        <v>116</v>
      </c>
      <c r="D744" s="14" t="s">
        <v>137</v>
      </c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7">
        <v>9</v>
      </c>
      <c r="S744" s="17">
        <v>9</v>
      </c>
      <c r="T744" s="17">
        <v>9.4</v>
      </c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/>
      <c r="DL744" s="14"/>
      <c r="DM744" s="14"/>
      <c r="DN744" s="14"/>
      <c r="DO744" s="14"/>
      <c r="DP744" s="55">
        <v>0</v>
      </c>
      <c r="DQ744" s="66">
        <v>0</v>
      </c>
      <c r="DR744" s="16">
        <v>0</v>
      </c>
      <c r="DS744" s="43">
        <f>PRODUCT(Таблица1[[#This Row],[РЕЙТИНГ НТЛ]:[РЕГ НТЛ]])</f>
        <v>0</v>
      </c>
      <c r="DT744" s="74">
        <f>SUM(Таблица1[[#This Row],[РЕЙТИНГ DPT]:[РЕЙТИНГ НТЛ]])</f>
        <v>0</v>
      </c>
    </row>
    <row r="745" spans="1:124" x14ac:dyDescent="0.25">
      <c r="A745" s="13">
        <v>109</v>
      </c>
      <c r="B745" s="14" t="s">
        <v>343</v>
      </c>
      <c r="C745" s="14" t="s">
        <v>116</v>
      </c>
      <c r="D745" s="14" t="s">
        <v>169</v>
      </c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7">
        <v>8.8000000000000007</v>
      </c>
      <c r="AU745" s="17">
        <v>8.6</v>
      </c>
      <c r="AV745" s="17">
        <v>8</v>
      </c>
      <c r="AW745" s="17">
        <v>8.4</v>
      </c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  <c r="DA745" s="14"/>
      <c r="DB745" s="14"/>
      <c r="DC745" s="14"/>
      <c r="DD745" s="14"/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55">
        <v>0</v>
      </c>
      <c r="DQ745" s="66">
        <v>0</v>
      </c>
      <c r="DR745" s="16">
        <v>0</v>
      </c>
      <c r="DS745" s="43">
        <f>PRODUCT(Таблица1[[#This Row],[РЕЙТИНГ НТЛ]:[РЕГ НТЛ]])</f>
        <v>0</v>
      </c>
      <c r="DT745" s="74">
        <f>SUM(Таблица1[[#This Row],[РЕЙТИНГ DPT]:[РЕЙТИНГ НТЛ]])</f>
        <v>0</v>
      </c>
    </row>
    <row r="746" spans="1:124" x14ac:dyDescent="0.25">
      <c r="A746" s="13">
        <v>112</v>
      </c>
      <c r="B746" s="14" t="s">
        <v>337</v>
      </c>
      <c r="C746" s="14" t="s">
        <v>116</v>
      </c>
      <c r="D746" s="14" t="s">
        <v>167</v>
      </c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7">
        <v>8.6</v>
      </c>
      <c r="BB746" s="17">
        <v>8.6</v>
      </c>
      <c r="BC746" s="17">
        <v>9.1999999999999993</v>
      </c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55">
        <v>0</v>
      </c>
      <c r="DQ746" s="66">
        <v>0</v>
      </c>
      <c r="DR746" s="16">
        <v>0</v>
      </c>
      <c r="DS746" s="43">
        <f>PRODUCT(Таблица1[[#This Row],[РЕЙТИНГ НТЛ]:[РЕГ НТЛ]])</f>
        <v>0</v>
      </c>
      <c r="DT746" s="74">
        <f>SUM(Таблица1[[#This Row],[РЕЙТИНГ DPT]:[РЕЙТИНГ НТЛ]])</f>
        <v>0</v>
      </c>
    </row>
    <row r="747" spans="1:124" x14ac:dyDescent="0.25">
      <c r="A747" s="13">
        <v>124</v>
      </c>
      <c r="B747" s="14" t="s">
        <v>340</v>
      </c>
      <c r="C747" s="14" t="s">
        <v>116</v>
      </c>
      <c r="D747" s="14" t="s">
        <v>166</v>
      </c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7">
        <v>8.4</v>
      </c>
      <c r="BB747" s="17">
        <v>8.8000000000000007</v>
      </c>
      <c r="BC747" s="17">
        <v>9</v>
      </c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/>
      <c r="DG747" s="14"/>
      <c r="DH747" s="14"/>
      <c r="DI747" s="14"/>
      <c r="DJ747" s="14"/>
      <c r="DK747" s="14"/>
      <c r="DL747" s="14"/>
      <c r="DM747" s="14"/>
      <c r="DN747" s="14"/>
      <c r="DO747" s="14"/>
      <c r="DP747" s="55">
        <v>0</v>
      </c>
      <c r="DQ747" s="66">
        <v>0</v>
      </c>
      <c r="DR747" s="16">
        <v>0</v>
      </c>
      <c r="DS747" s="43">
        <f>PRODUCT(Таблица1[[#This Row],[РЕЙТИНГ НТЛ]:[РЕГ НТЛ]])</f>
        <v>0</v>
      </c>
      <c r="DT747" s="74">
        <f>SUM(Таблица1[[#This Row],[РЕЙТИНГ DPT]:[РЕЙТИНГ НТЛ]])</f>
        <v>0</v>
      </c>
    </row>
    <row r="748" spans="1:124" x14ac:dyDescent="0.25">
      <c r="A748" s="13">
        <v>36</v>
      </c>
      <c r="B748" s="14" t="s">
        <v>246</v>
      </c>
      <c r="C748" s="14" t="s">
        <v>116</v>
      </c>
      <c r="D748" s="14" t="s">
        <v>166</v>
      </c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7">
        <v>9.4</v>
      </c>
      <c r="S748" s="17">
        <v>9.1999999999999993</v>
      </c>
      <c r="T748" s="17">
        <v>9.4</v>
      </c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/>
      <c r="DL748" s="14"/>
      <c r="DM748" s="14"/>
      <c r="DN748" s="14"/>
      <c r="DO748" s="14"/>
      <c r="DP748" s="55">
        <v>0</v>
      </c>
      <c r="DQ748" s="66">
        <v>0</v>
      </c>
      <c r="DR748" s="16">
        <v>0</v>
      </c>
      <c r="DS748" s="43">
        <f>PRODUCT(Таблица1[[#This Row],[РЕЙТИНГ НТЛ]:[РЕГ НТЛ]])</f>
        <v>0</v>
      </c>
      <c r="DT748" s="74">
        <f>SUM(Таблица1[[#This Row],[РЕЙТИНГ DPT]:[РЕЙТИНГ НТЛ]])</f>
        <v>0</v>
      </c>
    </row>
    <row r="749" spans="1:124" x14ac:dyDescent="0.25">
      <c r="A749" s="13">
        <v>41</v>
      </c>
      <c r="B749" s="14" t="s">
        <v>433</v>
      </c>
      <c r="C749" s="14" t="s">
        <v>116</v>
      </c>
      <c r="D749" s="14" t="s">
        <v>137</v>
      </c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7">
        <v>9.4</v>
      </c>
      <c r="P749" s="17">
        <v>9.6</v>
      </c>
      <c r="Q749" s="17">
        <v>9.4</v>
      </c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55">
        <v>0</v>
      </c>
      <c r="DQ749" s="66">
        <v>0</v>
      </c>
      <c r="DR749" s="16">
        <v>0</v>
      </c>
      <c r="DS749" s="43">
        <f>PRODUCT(Таблица1[[#This Row],[РЕЙТИНГ НТЛ]:[РЕГ НТЛ]])</f>
        <v>0</v>
      </c>
      <c r="DT749" s="74">
        <f>SUM(Таблица1[[#This Row],[РЕЙТИНГ DPT]:[РЕЙТИНГ НТЛ]])</f>
        <v>0</v>
      </c>
    </row>
    <row r="750" spans="1:124" x14ac:dyDescent="0.25">
      <c r="A750" s="21">
        <v>37</v>
      </c>
      <c r="B750" s="18" t="s">
        <v>247</v>
      </c>
      <c r="C750" s="14" t="s">
        <v>116</v>
      </c>
      <c r="D750" s="18" t="s">
        <v>167</v>
      </c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26">
        <v>9.4</v>
      </c>
      <c r="S750" s="26">
        <v>8.8000000000000007</v>
      </c>
      <c r="T750" s="26">
        <v>9.4</v>
      </c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55">
        <v>0</v>
      </c>
      <c r="DQ750" s="66">
        <v>0</v>
      </c>
      <c r="DR750" s="16">
        <v>0</v>
      </c>
      <c r="DS750" s="44">
        <f>PRODUCT(Таблица1[[#This Row],[РЕЙТИНГ НТЛ]:[РЕГ НТЛ]])</f>
        <v>0</v>
      </c>
      <c r="DT750" s="74">
        <f>SUM(Таблица1[[#This Row],[РЕЙТИНГ DPT]:[РЕЙТИНГ НТЛ]])</f>
        <v>0</v>
      </c>
    </row>
    <row r="751" spans="1:124" x14ac:dyDescent="0.25">
      <c r="A751" s="13">
        <v>113</v>
      </c>
      <c r="B751" s="14" t="s">
        <v>335</v>
      </c>
      <c r="C751" s="14" t="s">
        <v>116</v>
      </c>
      <c r="D751" s="14" t="s">
        <v>167</v>
      </c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7">
        <v>9</v>
      </c>
      <c r="AU751" s="17">
        <v>9</v>
      </c>
      <c r="AV751" s="17">
        <v>9.4</v>
      </c>
      <c r="AW751" s="17">
        <v>9.4</v>
      </c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55">
        <v>0</v>
      </c>
      <c r="DQ751" s="66">
        <v>0</v>
      </c>
      <c r="DR751" s="16">
        <v>0</v>
      </c>
      <c r="DS751" s="43">
        <f>PRODUCT(Таблица1[[#This Row],[РЕЙТИНГ НТЛ]:[РЕГ НТЛ]])</f>
        <v>0</v>
      </c>
      <c r="DT751" s="74">
        <f>SUM(Таблица1[[#This Row],[РЕЙТИНГ DPT]:[РЕЙТИНГ НТЛ]])</f>
        <v>0</v>
      </c>
    </row>
    <row r="752" spans="1:124" x14ac:dyDescent="0.25">
      <c r="A752" s="29">
        <v>260</v>
      </c>
      <c r="B752" s="30" t="s">
        <v>407</v>
      </c>
      <c r="C752" s="14" t="s">
        <v>116</v>
      </c>
      <c r="D752" s="30" t="s">
        <v>169</v>
      </c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/>
      <c r="BK752" s="30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7">
        <v>8.4</v>
      </c>
      <c r="CO752" s="37">
        <v>8.6</v>
      </c>
      <c r="CP752" s="37">
        <v>8.6</v>
      </c>
      <c r="CQ752" s="30"/>
      <c r="CR752" s="30"/>
      <c r="CS752" s="30"/>
      <c r="CT752" s="30"/>
      <c r="CU752" s="30"/>
      <c r="CV752" s="30"/>
      <c r="CW752" s="30"/>
      <c r="CX752" s="30"/>
      <c r="CY752" s="30"/>
      <c r="CZ752" s="30"/>
      <c r="DA752" s="30"/>
      <c r="DB752" s="30"/>
      <c r="DC752" s="30"/>
      <c r="DD752" s="30"/>
      <c r="DE752" s="30"/>
      <c r="DF752" s="30"/>
      <c r="DG752" s="30"/>
      <c r="DH752" s="30"/>
      <c r="DI752" s="30"/>
      <c r="DJ752" s="30"/>
      <c r="DK752" s="30"/>
      <c r="DL752" s="30"/>
      <c r="DM752" s="30"/>
      <c r="DN752" s="30"/>
      <c r="DO752" s="30"/>
      <c r="DP752" s="55">
        <v>0</v>
      </c>
      <c r="DQ752" s="66">
        <v>0</v>
      </c>
      <c r="DR752" s="16">
        <v>0</v>
      </c>
      <c r="DS752" s="73">
        <f>PRODUCT(Таблица1[[#This Row],[РЕЙТИНГ НТЛ]:[РЕГ НТЛ]])</f>
        <v>0</v>
      </c>
      <c r="DT752" s="74">
        <f>SUM(Таблица1[[#This Row],[РЕЙТИНГ DPT]:[РЕЙТИНГ НТЛ]])</f>
        <v>0</v>
      </c>
    </row>
    <row r="753" spans="1:124" x14ac:dyDescent="0.25">
      <c r="A753" s="21">
        <v>111</v>
      </c>
      <c r="B753" s="18" t="s">
        <v>338</v>
      </c>
      <c r="C753" s="14" t="s">
        <v>116</v>
      </c>
      <c r="D753" s="18" t="s">
        <v>166</v>
      </c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26">
        <v>8.4</v>
      </c>
      <c r="BB753" s="26">
        <v>8.1999999999999993</v>
      </c>
      <c r="BC753" s="26">
        <v>9.1999999999999993</v>
      </c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55">
        <v>0</v>
      </c>
      <c r="DQ753" s="66">
        <v>0</v>
      </c>
      <c r="DR753" s="16">
        <v>0</v>
      </c>
      <c r="DS753" s="44">
        <f>PRODUCT(Таблица1[[#This Row],[РЕЙТИНГ НТЛ]:[РЕГ НТЛ]])</f>
        <v>0</v>
      </c>
      <c r="DT753" s="74">
        <f>SUM(Таблица1[[#This Row],[РЕЙТИНГ DPT]:[РЕЙТИНГ НТЛ]])</f>
        <v>0</v>
      </c>
    </row>
    <row r="754" spans="1:124" x14ac:dyDescent="0.25">
      <c r="A754" s="13">
        <v>237</v>
      </c>
      <c r="B754" s="14" t="s">
        <v>308</v>
      </c>
      <c r="C754" s="14" t="s">
        <v>116</v>
      </c>
      <c r="D754" s="14" t="s">
        <v>164</v>
      </c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7">
        <v>8.4</v>
      </c>
      <c r="S754" s="17">
        <v>9</v>
      </c>
      <c r="T754" s="17">
        <v>8.6</v>
      </c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/>
      <c r="DL754" s="14"/>
      <c r="DM754" s="14"/>
      <c r="DN754" s="14"/>
      <c r="DO754" s="14"/>
      <c r="DP754" s="55">
        <v>0</v>
      </c>
      <c r="DQ754" s="66">
        <v>0</v>
      </c>
      <c r="DR754" s="16">
        <v>0</v>
      </c>
      <c r="DS754" s="43">
        <f>PRODUCT(Таблица1[[#This Row],[РЕЙТИНГ НТЛ]:[РЕГ НТЛ]])</f>
        <v>0</v>
      </c>
      <c r="DT754" s="74">
        <f>SUM(Таблица1[[#This Row],[РЕЙТИНГ DPT]:[РЕЙТИНГ НТЛ]])</f>
        <v>0</v>
      </c>
    </row>
    <row r="755" spans="1:124" x14ac:dyDescent="0.25">
      <c r="A755" s="13">
        <v>228</v>
      </c>
      <c r="B755" s="14" t="s">
        <v>234</v>
      </c>
      <c r="C755" s="14" t="s">
        <v>106</v>
      </c>
      <c r="D755" s="14" t="s">
        <v>134</v>
      </c>
      <c r="E755" s="14"/>
      <c r="F755" s="14"/>
      <c r="G755" s="14"/>
      <c r="H755" s="14"/>
      <c r="I755" s="14"/>
      <c r="J755" s="14"/>
      <c r="K755" s="17">
        <v>8.6</v>
      </c>
      <c r="L755" s="17">
        <v>8.4</v>
      </c>
      <c r="M755" s="17">
        <v>9</v>
      </c>
      <c r="N755" s="17">
        <v>9</v>
      </c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  <c r="DA755" s="14"/>
      <c r="DB755" s="14"/>
      <c r="DC755" s="14"/>
      <c r="DD755" s="14"/>
      <c r="DE755" s="14"/>
      <c r="DF755" s="14"/>
      <c r="DG755" s="14"/>
      <c r="DH755" s="14"/>
      <c r="DI755" s="14"/>
      <c r="DJ755" s="14"/>
      <c r="DK755" s="14"/>
      <c r="DL755" s="14"/>
      <c r="DM755" s="14"/>
      <c r="DN755" s="14"/>
      <c r="DO755" s="14"/>
      <c r="DP755" s="55">
        <v>0</v>
      </c>
      <c r="DQ755" s="66">
        <v>0</v>
      </c>
      <c r="DR755" s="16">
        <v>1</v>
      </c>
      <c r="DS755" s="43">
        <f>PRODUCT(Таблица1[[#This Row],[РЕЙТИНГ НТЛ]:[РЕГ НТЛ]])</f>
        <v>0</v>
      </c>
      <c r="DT755" s="74">
        <f>SUM(Таблица1[[#This Row],[РЕЙТИНГ DPT]:[РЕЙТИНГ НТЛ]])</f>
        <v>0</v>
      </c>
    </row>
    <row r="756" spans="1:124" x14ac:dyDescent="0.25">
      <c r="A756" s="13">
        <v>7</v>
      </c>
      <c r="B756" s="14" t="s">
        <v>235</v>
      </c>
      <c r="C756" s="14" t="s">
        <v>106</v>
      </c>
      <c r="D756" s="14" t="s">
        <v>130</v>
      </c>
      <c r="E756" s="14"/>
      <c r="F756" s="14"/>
      <c r="G756" s="14"/>
      <c r="H756" s="14"/>
      <c r="I756" s="14"/>
      <c r="J756" s="14"/>
      <c r="K756" s="17">
        <v>9.1999999999999993</v>
      </c>
      <c r="L756" s="17">
        <v>9.1999999999999993</v>
      </c>
      <c r="M756" s="17">
        <v>9.1999999999999993</v>
      </c>
      <c r="N756" s="17">
        <v>8.8000000000000007</v>
      </c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55">
        <v>0</v>
      </c>
      <c r="DQ756" s="66">
        <v>0</v>
      </c>
      <c r="DR756" s="16">
        <v>1</v>
      </c>
      <c r="DS756" s="43">
        <f>PRODUCT(Таблица1[[#This Row],[РЕЙТИНГ НТЛ]:[РЕГ НТЛ]])</f>
        <v>0</v>
      </c>
      <c r="DT756" s="74">
        <f>SUM(Таблица1[[#This Row],[РЕЙТИНГ DPT]:[РЕЙТИНГ НТЛ]])</f>
        <v>0</v>
      </c>
    </row>
    <row r="757" spans="1:124" x14ac:dyDescent="0.25">
      <c r="A757" s="13">
        <v>125</v>
      </c>
      <c r="B757" s="14" t="s">
        <v>326</v>
      </c>
      <c r="C757" s="14" t="s">
        <v>106</v>
      </c>
      <c r="D757" s="14" t="s">
        <v>189</v>
      </c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7"/>
      <c r="AO757" s="17"/>
      <c r="AP757" s="17"/>
      <c r="AQ757" s="17"/>
      <c r="AR757" s="17"/>
      <c r="AS757" s="17"/>
      <c r="AT757" s="17">
        <v>9.1999999999999993</v>
      </c>
      <c r="AU757" s="17">
        <v>9.4</v>
      </c>
      <c r="AV757" s="17">
        <v>9.6</v>
      </c>
      <c r="AW757" s="17">
        <v>9.1999999999999993</v>
      </c>
      <c r="AX757" s="17"/>
      <c r="AY757" s="17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55">
        <v>0</v>
      </c>
      <c r="DQ757" s="66">
        <v>0</v>
      </c>
      <c r="DR757" s="16">
        <v>1</v>
      </c>
      <c r="DS757" s="43">
        <f>PRODUCT(Таблица1[[#This Row],[РЕЙТИНГ НТЛ]:[РЕГ НТЛ]])</f>
        <v>0</v>
      </c>
      <c r="DT757" s="74">
        <f>SUM(Таблица1[[#This Row],[РЕЙТИНГ DPT]:[РЕЙТИНГ НТЛ]])</f>
        <v>0</v>
      </c>
    </row>
    <row r="758" spans="1:124" x14ac:dyDescent="0.25">
      <c r="A758" s="13">
        <v>8</v>
      </c>
      <c r="B758" s="14" t="s">
        <v>241</v>
      </c>
      <c r="C758" s="14" t="s">
        <v>106</v>
      </c>
      <c r="D758" s="14" t="s">
        <v>135</v>
      </c>
      <c r="E758" s="14"/>
      <c r="F758" s="14"/>
      <c r="G758" s="14"/>
      <c r="H758" s="14"/>
      <c r="I758" s="14"/>
      <c r="J758" s="14"/>
      <c r="K758" s="17">
        <v>9.8000000000000007</v>
      </c>
      <c r="L758" s="17">
        <v>9.8000000000000007</v>
      </c>
      <c r="M758" s="17">
        <v>9.8000000000000007</v>
      </c>
      <c r="N758" s="17">
        <v>9.8000000000000007</v>
      </c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55">
        <v>0</v>
      </c>
      <c r="DQ758" s="66">
        <v>0</v>
      </c>
      <c r="DR758" s="16">
        <v>0</v>
      </c>
      <c r="DS758" s="43">
        <f>PRODUCT(Таблица1[[#This Row],[РЕЙТИНГ НТЛ]:[РЕГ НТЛ]])</f>
        <v>0</v>
      </c>
      <c r="DT758" s="74">
        <f>SUM(Таблица1[[#This Row],[РЕЙТИНГ DPT]:[РЕЙТИНГ НТЛ]])</f>
        <v>0</v>
      </c>
    </row>
    <row r="759" spans="1:124" x14ac:dyDescent="0.25">
      <c r="A759" s="13">
        <v>22</v>
      </c>
      <c r="B759" s="14" t="s">
        <v>269</v>
      </c>
      <c r="C759" s="14" t="s">
        <v>106</v>
      </c>
      <c r="D759" s="14" t="s">
        <v>134</v>
      </c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7">
        <v>8.6</v>
      </c>
      <c r="S759" s="17">
        <v>8.1999999999999993</v>
      </c>
      <c r="T759" s="17">
        <v>8.4</v>
      </c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55">
        <v>0</v>
      </c>
      <c r="DQ759" s="66">
        <v>0</v>
      </c>
      <c r="DR759" s="16">
        <v>0</v>
      </c>
      <c r="DS759" s="43">
        <f>PRODUCT(Таблица1[[#This Row],[РЕЙТИНГ НТЛ]:[РЕГ НТЛ]])</f>
        <v>0</v>
      </c>
      <c r="DT759" s="74">
        <f>SUM(Таблица1[[#This Row],[РЕЙТИНГ DPT]:[РЕЙТИНГ НТЛ]])</f>
        <v>0</v>
      </c>
    </row>
    <row r="760" spans="1:124" x14ac:dyDescent="0.25">
      <c r="A760" s="13">
        <v>234</v>
      </c>
      <c r="B760" s="14" t="s">
        <v>232</v>
      </c>
      <c r="C760" s="14" t="s">
        <v>106</v>
      </c>
      <c r="D760" s="14" t="s">
        <v>134</v>
      </c>
      <c r="E760" s="14"/>
      <c r="F760" s="14"/>
      <c r="G760" s="14"/>
      <c r="H760" s="14"/>
      <c r="I760" s="14"/>
      <c r="J760" s="14"/>
      <c r="K760" s="17">
        <v>9.6</v>
      </c>
      <c r="L760" s="17">
        <v>9.4</v>
      </c>
      <c r="M760" s="17">
        <v>9.8000000000000007</v>
      </c>
      <c r="N760" s="17">
        <v>9.6</v>
      </c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55">
        <v>0</v>
      </c>
      <c r="DQ760" s="66">
        <v>0</v>
      </c>
      <c r="DR760" s="16">
        <v>1</v>
      </c>
      <c r="DS760" s="43">
        <f>PRODUCT(Таблица1[[#This Row],[РЕЙТИНГ НТЛ]:[РЕГ НТЛ]])</f>
        <v>0</v>
      </c>
      <c r="DT760" s="74">
        <f>SUM(Таблица1[[#This Row],[РЕЙТИНГ DPT]:[РЕЙТИНГ НТЛ]])</f>
        <v>0</v>
      </c>
    </row>
    <row r="761" spans="1:124" x14ac:dyDescent="0.25">
      <c r="A761" s="13">
        <v>71</v>
      </c>
      <c r="B761" s="14" t="s">
        <v>224</v>
      </c>
      <c r="C761" s="14" t="s">
        <v>106</v>
      </c>
      <c r="D761" s="14" t="s">
        <v>120</v>
      </c>
      <c r="E761" s="14">
        <v>3</v>
      </c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/>
      <c r="DG761" s="14"/>
      <c r="DH761" s="14"/>
      <c r="DI761" s="14"/>
      <c r="DJ761" s="14"/>
      <c r="DK761" s="14"/>
      <c r="DL761" s="14"/>
      <c r="DM761" s="14"/>
      <c r="DN761" s="14"/>
      <c r="DO761" s="14"/>
      <c r="DP761" s="57">
        <v>4</v>
      </c>
      <c r="DQ761" s="66">
        <v>0</v>
      </c>
      <c r="DR761" s="16">
        <v>1</v>
      </c>
      <c r="DS761" s="16">
        <f>PRODUCT(Таблица1[[#This Row],[РЕЙТИНГ НТЛ]:[РЕГ НТЛ]])</f>
        <v>0</v>
      </c>
      <c r="DT761" s="70">
        <f>SUM(Таблица1[[#This Row],[РЕЙТИНГ DPT]:[РЕЙТИНГ НТЛ]])</f>
        <v>4</v>
      </c>
    </row>
    <row r="762" spans="1:124" x14ac:dyDescent="0.25">
      <c r="A762" s="21">
        <v>120</v>
      </c>
      <c r="B762" s="18" t="s">
        <v>344</v>
      </c>
      <c r="C762" s="14" t="s">
        <v>106</v>
      </c>
      <c r="D762" s="18" t="s">
        <v>133</v>
      </c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26">
        <v>9.4</v>
      </c>
      <c r="AU762" s="26">
        <v>9.4</v>
      </c>
      <c r="AV762" s="26">
        <v>9</v>
      </c>
      <c r="AW762" s="26">
        <v>9.1999999999999993</v>
      </c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55">
        <v>0</v>
      </c>
      <c r="DQ762" s="66">
        <v>0</v>
      </c>
      <c r="DR762" s="16">
        <v>1</v>
      </c>
      <c r="DS762" s="44">
        <f>PRODUCT(Таблица1[[#This Row],[РЕЙТИНГ НТЛ]:[РЕГ НТЛ]])</f>
        <v>0</v>
      </c>
      <c r="DT762" s="74">
        <f>SUM(Таблица1[[#This Row],[РЕЙТИНГ DPT]:[РЕЙТИНГ НТЛ]])</f>
        <v>0</v>
      </c>
    </row>
    <row r="763" spans="1:124" x14ac:dyDescent="0.25">
      <c r="A763" s="13">
        <v>71</v>
      </c>
      <c r="B763" s="14" t="s">
        <v>231</v>
      </c>
      <c r="C763" s="14" t="s">
        <v>106</v>
      </c>
      <c r="D763" s="14" t="s">
        <v>161</v>
      </c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7">
        <v>9.6</v>
      </c>
      <c r="S763" s="17">
        <v>9.8000000000000007</v>
      </c>
      <c r="T763" s="17">
        <v>9.8000000000000007</v>
      </c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55">
        <v>0</v>
      </c>
      <c r="DQ763" s="66">
        <v>0</v>
      </c>
      <c r="DR763" s="16">
        <v>1</v>
      </c>
      <c r="DS763" s="43">
        <f>PRODUCT(Таблица1[[#This Row],[РЕЙТИНГ НТЛ]:[РЕГ НТЛ]])</f>
        <v>0</v>
      </c>
      <c r="DT763" s="74">
        <f>SUM(Таблица1[[#This Row],[РЕЙТИНГ DPT]:[РЕЙТИНГ НТЛ]])</f>
        <v>0</v>
      </c>
    </row>
    <row r="764" spans="1:124" x14ac:dyDescent="0.25">
      <c r="A764" s="13">
        <v>241</v>
      </c>
      <c r="B764" s="14" t="s">
        <v>225</v>
      </c>
      <c r="C764" s="14" t="s">
        <v>156</v>
      </c>
      <c r="D764" s="14" t="s">
        <v>141</v>
      </c>
      <c r="E764" s="14">
        <v>4</v>
      </c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57">
        <v>2</v>
      </c>
      <c r="DQ764" s="66">
        <v>0</v>
      </c>
      <c r="DR764" s="16">
        <v>0</v>
      </c>
      <c r="DS764" s="16">
        <f>PRODUCT(Таблица1[[#This Row],[РЕЙТИНГ НТЛ]:[РЕГ НТЛ]])</f>
        <v>0</v>
      </c>
      <c r="DT764" s="70">
        <f>SUM(Таблица1[[#This Row],[РЕЙТИНГ DPT]:[РЕЙТИНГ НТЛ]])</f>
        <v>2</v>
      </c>
    </row>
    <row r="765" spans="1:124" x14ac:dyDescent="0.25">
      <c r="A765" s="21">
        <v>71</v>
      </c>
      <c r="B765" s="18" t="s">
        <v>224</v>
      </c>
      <c r="C765" s="14" t="s">
        <v>106</v>
      </c>
      <c r="D765" s="18" t="s">
        <v>161</v>
      </c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26">
        <v>9.6</v>
      </c>
      <c r="P765" s="26">
        <v>9.6</v>
      </c>
      <c r="Q765" s="26">
        <v>9.6</v>
      </c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55">
        <v>0</v>
      </c>
      <c r="DQ765" s="66">
        <v>0</v>
      </c>
      <c r="DR765" s="16">
        <v>1</v>
      </c>
      <c r="DS765" s="44">
        <f>PRODUCT(Таблица1[[#This Row],[РЕЙТИНГ НТЛ]:[РЕГ НТЛ]])</f>
        <v>0</v>
      </c>
      <c r="DT765" s="74">
        <f>SUM(Таблица1[[#This Row],[РЕЙТИНГ DPT]:[РЕЙТИНГ НТЛ]])</f>
        <v>0</v>
      </c>
    </row>
    <row r="766" spans="1:124" x14ac:dyDescent="0.25">
      <c r="A766" s="13">
        <v>70</v>
      </c>
      <c r="B766" s="14" t="s">
        <v>296</v>
      </c>
      <c r="C766" s="14" t="s">
        <v>106</v>
      </c>
      <c r="D766" s="14" t="s">
        <v>130</v>
      </c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7">
        <v>9.6</v>
      </c>
      <c r="S766" s="17">
        <v>9.8000000000000007</v>
      </c>
      <c r="T766" s="17">
        <v>9.8000000000000007</v>
      </c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55">
        <v>0</v>
      </c>
      <c r="DQ766" s="66">
        <v>0</v>
      </c>
      <c r="DR766" s="16">
        <v>1</v>
      </c>
      <c r="DS766" s="43">
        <f>PRODUCT(Таблица1[[#This Row],[РЕЙТИНГ НТЛ]:[РЕГ НТЛ]])</f>
        <v>0</v>
      </c>
      <c r="DT766" s="74">
        <f>SUM(Таблица1[[#This Row],[РЕЙТИНГ DPT]:[РЕЙТИНГ НТЛ]])</f>
        <v>0</v>
      </c>
    </row>
    <row r="767" spans="1:124" x14ac:dyDescent="0.25">
      <c r="A767" s="13">
        <v>28</v>
      </c>
      <c r="B767" s="14" t="s">
        <v>274</v>
      </c>
      <c r="C767" s="14" t="s">
        <v>106</v>
      </c>
      <c r="D767" s="14" t="s">
        <v>130</v>
      </c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7">
        <v>8.4</v>
      </c>
      <c r="S767" s="17">
        <v>8.1999999999999993</v>
      </c>
      <c r="T767" s="17">
        <v>9.1999999999999993</v>
      </c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55">
        <v>0</v>
      </c>
      <c r="DQ767" s="66">
        <v>0</v>
      </c>
      <c r="DR767" s="16">
        <v>1</v>
      </c>
      <c r="DS767" s="43">
        <f>PRODUCT(Таблица1[[#This Row],[РЕЙТИНГ НТЛ]:[РЕГ НТЛ]])</f>
        <v>0</v>
      </c>
      <c r="DT767" s="74">
        <f>SUM(Таблица1[[#This Row],[РЕЙТИНГ DPT]:[РЕЙТИНГ НТЛ]])</f>
        <v>0</v>
      </c>
    </row>
    <row r="768" spans="1:124" x14ac:dyDescent="0.25">
      <c r="A768" s="13">
        <v>234</v>
      </c>
      <c r="B768" s="14" t="s">
        <v>226</v>
      </c>
      <c r="C768" s="14" t="s">
        <v>106</v>
      </c>
      <c r="D768" s="14" t="s">
        <v>119</v>
      </c>
      <c r="E768" s="14">
        <v>5</v>
      </c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57">
        <v>2</v>
      </c>
      <c r="DQ768" s="66">
        <v>0</v>
      </c>
      <c r="DR768" s="16">
        <v>1</v>
      </c>
      <c r="DS768" s="16">
        <f>PRODUCT(Таблица1[[#This Row],[РЕЙТИНГ НТЛ]:[РЕГ НТЛ]])</f>
        <v>0</v>
      </c>
      <c r="DT768" s="70">
        <f>SUM(Таблица1[[#This Row],[РЕЙТИНГ DPT]:[РЕЙТИНГ НТЛ]])</f>
        <v>2</v>
      </c>
    </row>
    <row r="769" spans="1:124" x14ac:dyDescent="0.25">
      <c r="A769" s="13">
        <v>28</v>
      </c>
      <c r="B769" s="14" t="s">
        <v>227</v>
      </c>
      <c r="C769" s="14" t="s">
        <v>106</v>
      </c>
      <c r="D769" s="14" t="s">
        <v>130</v>
      </c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7">
        <v>8.6</v>
      </c>
      <c r="P769" s="17">
        <v>8.6</v>
      </c>
      <c r="Q769" s="17">
        <v>9</v>
      </c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55">
        <v>0</v>
      </c>
      <c r="DQ769" s="66">
        <v>0</v>
      </c>
      <c r="DR769" s="16">
        <v>1</v>
      </c>
      <c r="DS769" s="43">
        <f>PRODUCT(Таблица1[[#This Row],[РЕЙТИНГ НТЛ]:[РЕГ НТЛ]])</f>
        <v>0</v>
      </c>
      <c r="DT769" s="74">
        <f>SUM(Таблица1[[#This Row],[РЕЙТИНГ DPT]:[РЕЙТИНГ НТЛ]])</f>
        <v>0</v>
      </c>
    </row>
    <row r="770" spans="1:124" x14ac:dyDescent="0.25">
      <c r="A770" s="13">
        <v>76</v>
      </c>
      <c r="B770" s="14" t="s">
        <v>299</v>
      </c>
      <c r="C770" s="14" t="s">
        <v>156</v>
      </c>
      <c r="D770" s="14" t="s">
        <v>157</v>
      </c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7">
        <v>9.1999999999999993</v>
      </c>
      <c r="S770" s="17">
        <v>9.4</v>
      </c>
      <c r="T770" s="17">
        <v>9</v>
      </c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55">
        <v>0</v>
      </c>
      <c r="DQ770" s="66">
        <v>0</v>
      </c>
      <c r="DR770" s="16">
        <v>0</v>
      </c>
      <c r="DS770" s="43">
        <f>PRODUCT(Таблица1[[#This Row],[РЕЙТИНГ НТЛ]:[РЕГ НТЛ]])</f>
        <v>0</v>
      </c>
      <c r="DT770" s="74">
        <f>SUM(Таблица1[[#This Row],[РЕЙТИНГ DPT]:[РЕЙТИНГ НТЛ]])</f>
        <v>0</v>
      </c>
    </row>
    <row r="771" spans="1:124" x14ac:dyDescent="0.25">
      <c r="A771" s="13">
        <v>69</v>
      </c>
      <c r="B771" s="14" t="s">
        <v>233</v>
      </c>
      <c r="C771" s="14" t="s">
        <v>156</v>
      </c>
      <c r="D771" s="14" t="s">
        <v>157</v>
      </c>
      <c r="E771" s="14"/>
      <c r="F771" s="14"/>
      <c r="G771" s="14"/>
      <c r="H771" s="14"/>
      <c r="I771" s="14"/>
      <c r="J771" s="14"/>
      <c r="K771" s="17">
        <v>8.6</v>
      </c>
      <c r="L771" s="17">
        <v>8.4</v>
      </c>
      <c r="M771" s="17">
        <v>8.8000000000000007</v>
      </c>
      <c r="N771" s="17">
        <v>9</v>
      </c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55">
        <v>0</v>
      </c>
      <c r="DQ771" s="66">
        <v>0</v>
      </c>
      <c r="DR771" s="16">
        <v>0</v>
      </c>
      <c r="DS771" s="43">
        <f>PRODUCT(Таблица1[[#This Row],[РЕЙТИНГ НТЛ]:[РЕГ НТЛ]])</f>
        <v>0</v>
      </c>
      <c r="DT771" s="74">
        <f>SUM(Таблица1[[#This Row],[РЕЙТИНГ DPT]:[РЕЙТИНГ НТЛ]])</f>
        <v>0</v>
      </c>
    </row>
    <row r="772" spans="1:124" x14ac:dyDescent="0.25">
      <c r="A772" s="13">
        <v>69</v>
      </c>
      <c r="B772" s="14" t="s">
        <v>233</v>
      </c>
      <c r="C772" s="14" t="s">
        <v>156</v>
      </c>
      <c r="D772" s="14" t="s">
        <v>157</v>
      </c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7">
        <v>9</v>
      </c>
      <c r="S772" s="17">
        <v>9.4</v>
      </c>
      <c r="T772" s="17">
        <v>9.1999999999999993</v>
      </c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55">
        <v>0</v>
      </c>
      <c r="DQ772" s="66">
        <v>0</v>
      </c>
      <c r="DR772" s="16">
        <v>0</v>
      </c>
      <c r="DS772" s="43">
        <f>PRODUCT(Таблица1[[#This Row],[РЕЙТИНГ НТЛ]:[РЕГ НТЛ]])</f>
        <v>0</v>
      </c>
      <c r="DT772" s="74">
        <f>SUM(Таблица1[[#This Row],[РЕЙТИНГ DPT]:[РЕЙТИНГ НТЛ]])</f>
        <v>0</v>
      </c>
    </row>
    <row r="773" spans="1:124" x14ac:dyDescent="0.25">
      <c r="A773" s="13">
        <v>11</v>
      </c>
      <c r="B773" s="14" t="s">
        <v>229</v>
      </c>
      <c r="C773" s="14" t="s">
        <v>156</v>
      </c>
      <c r="D773" s="14" t="s">
        <v>157</v>
      </c>
      <c r="E773" s="14"/>
      <c r="F773" s="14"/>
      <c r="G773" s="14"/>
      <c r="H773" s="14"/>
      <c r="I773" s="14"/>
      <c r="J773" s="14"/>
      <c r="K773" s="17">
        <v>9.6</v>
      </c>
      <c r="L773" s="17">
        <v>9.6</v>
      </c>
      <c r="M773" s="17">
        <v>9.6</v>
      </c>
      <c r="N773" s="17">
        <v>9.4</v>
      </c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55">
        <v>0</v>
      </c>
      <c r="DQ773" s="66">
        <v>0</v>
      </c>
      <c r="DR773" s="16">
        <v>0</v>
      </c>
      <c r="DS773" s="43">
        <f>PRODUCT(Таблица1[[#This Row],[РЕЙТИНГ НТЛ]:[РЕГ НТЛ]])</f>
        <v>0</v>
      </c>
      <c r="DT773" s="74">
        <f>SUM(Таблица1[[#This Row],[РЕЙТИНГ DPT]:[РЕЙТИНГ НТЛ]])</f>
        <v>0</v>
      </c>
    </row>
    <row r="774" spans="1:124" x14ac:dyDescent="0.25">
      <c r="A774" s="13">
        <v>28</v>
      </c>
      <c r="B774" s="14" t="s">
        <v>227</v>
      </c>
      <c r="C774" s="14" t="s">
        <v>106</v>
      </c>
      <c r="D774" s="14" t="s">
        <v>114</v>
      </c>
      <c r="E774" s="14">
        <v>6</v>
      </c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57">
        <v>2</v>
      </c>
      <c r="DQ774" s="66">
        <v>0</v>
      </c>
      <c r="DR774" s="16">
        <v>1</v>
      </c>
      <c r="DS774" s="16">
        <f>PRODUCT(Таблица1[[#This Row],[РЕЙТИНГ НТЛ]:[РЕГ НТЛ]])</f>
        <v>0</v>
      </c>
      <c r="DT774" s="70">
        <f>SUM(Таблица1[[#This Row],[РЕЙТИНГ DPT]:[РЕЙТИНГ НТЛ]])</f>
        <v>2</v>
      </c>
    </row>
    <row r="775" spans="1:124" x14ac:dyDescent="0.25">
      <c r="A775" s="13">
        <v>241</v>
      </c>
      <c r="B775" s="14" t="s">
        <v>225</v>
      </c>
      <c r="C775" s="14" t="s">
        <v>156</v>
      </c>
      <c r="D775" s="14" t="s">
        <v>157</v>
      </c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7">
        <v>9.1999999999999993</v>
      </c>
      <c r="P775" s="17">
        <v>9.4</v>
      </c>
      <c r="Q775" s="17">
        <v>9.6</v>
      </c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55">
        <v>0</v>
      </c>
      <c r="DQ775" s="66">
        <v>0</v>
      </c>
      <c r="DR775" s="16">
        <v>0</v>
      </c>
      <c r="DS775" s="43">
        <f>PRODUCT(Таблица1[[#This Row],[РЕЙТИНГ НТЛ]:[РЕГ НТЛ]])</f>
        <v>0</v>
      </c>
      <c r="DT775" s="74">
        <f>SUM(Таблица1[[#This Row],[РЕЙТИНГ DPT]:[РЕЙТИНГ НТЛ]])</f>
        <v>0</v>
      </c>
    </row>
    <row r="776" spans="1:124" x14ac:dyDescent="0.25">
      <c r="A776" s="13">
        <v>39</v>
      </c>
      <c r="B776" s="14" t="s">
        <v>255</v>
      </c>
      <c r="C776" s="14" t="s">
        <v>156</v>
      </c>
      <c r="D776" s="14" t="s">
        <v>158</v>
      </c>
      <c r="E776" s="14"/>
      <c r="F776" s="14"/>
      <c r="G776" s="14"/>
      <c r="H776" s="14"/>
      <c r="I776" s="14"/>
      <c r="J776" s="14"/>
      <c r="K776" s="17">
        <v>9.1999999999999993</v>
      </c>
      <c r="L776" s="17">
        <v>9.1999999999999993</v>
      </c>
      <c r="M776" s="17">
        <v>9.1999999999999993</v>
      </c>
      <c r="N776" s="17">
        <v>9.1999999999999993</v>
      </c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55">
        <v>0</v>
      </c>
      <c r="DQ776" s="66">
        <v>0</v>
      </c>
      <c r="DR776" s="16">
        <v>0</v>
      </c>
      <c r="DS776" s="43">
        <f>PRODUCT(Таблица1[[#This Row],[РЕЙТИНГ НТЛ]:[РЕГ НТЛ]])</f>
        <v>0</v>
      </c>
      <c r="DT776" s="74">
        <f>SUM(Таблица1[[#This Row],[РЕЙТИНГ DPT]:[РЕЙТИНГ НТЛ]])</f>
        <v>0</v>
      </c>
    </row>
    <row r="777" spans="1:124" x14ac:dyDescent="0.25">
      <c r="A777" s="13">
        <v>39</v>
      </c>
      <c r="B777" s="14" t="s">
        <v>255</v>
      </c>
      <c r="C777" s="14" t="s">
        <v>156</v>
      </c>
      <c r="D777" s="14" t="s">
        <v>158</v>
      </c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7">
        <v>9.4</v>
      </c>
      <c r="S777" s="17">
        <v>9.4</v>
      </c>
      <c r="T777" s="17">
        <v>9.6</v>
      </c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55">
        <v>0</v>
      </c>
      <c r="DQ777" s="66">
        <v>0</v>
      </c>
      <c r="DR777" s="16">
        <v>0</v>
      </c>
      <c r="DS777" s="43">
        <f>PRODUCT(Таблица1[[#This Row],[РЕЙТИНГ НТЛ]:[РЕГ НТЛ]])</f>
        <v>0</v>
      </c>
      <c r="DT777" s="74">
        <f>SUM(Таблица1[[#This Row],[РЕЙТИНГ DPT]:[РЕЙТИНГ НТЛ]])</f>
        <v>0</v>
      </c>
    </row>
    <row r="778" spans="1:124" x14ac:dyDescent="0.25">
      <c r="A778" s="13">
        <v>77</v>
      </c>
      <c r="B778" s="14" t="s">
        <v>258</v>
      </c>
      <c r="C778" s="14" t="s">
        <v>156</v>
      </c>
      <c r="D778" s="14" t="s">
        <v>157</v>
      </c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7">
        <v>9.1999999999999993</v>
      </c>
      <c r="P778" s="17">
        <v>8.8000000000000007</v>
      </c>
      <c r="Q778" s="17">
        <v>8.6</v>
      </c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55">
        <v>0</v>
      </c>
      <c r="DQ778" s="66">
        <v>0</v>
      </c>
      <c r="DR778" s="16">
        <v>0</v>
      </c>
      <c r="DS778" s="43">
        <f>PRODUCT(Таблица1[[#This Row],[РЕЙТИНГ НТЛ]:[РЕГ НТЛ]])</f>
        <v>0</v>
      </c>
      <c r="DT778" s="74">
        <f>SUM(Таблица1[[#This Row],[РЕЙТИНГ DPT]:[РЕЙТИНГ НТЛ]])</f>
        <v>0</v>
      </c>
    </row>
    <row r="779" spans="1:124" x14ac:dyDescent="0.25">
      <c r="A779" s="21">
        <v>58</v>
      </c>
      <c r="B779" s="18" t="s">
        <v>435</v>
      </c>
      <c r="C779" s="14" t="s">
        <v>156</v>
      </c>
      <c r="D779" s="18" t="s">
        <v>157</v>
      </c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26">
        <v>8.4</v>
      </c>
      <c r="P779" s="26">
        <v>9.4</v>
      </c>
      <c r="Q779" s="26">
        <v>8.4</v>
      </c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55">
        <v>0</v>
      </c>
      <c r="DQ779" s="66">
        <v>0</v>
      </c>
      <c r="DR779" s="16">
        <v>0</v>
      </c>
      <c r="DS779" s="44">
        <f>PRODUCT(Таблица1[[#This Row],[РЕЙТИНГ НТЛ]:[РЕГ НТЛ]])</f>
        <v>0</v>
      </c>
      <c r="DT779" s="74">
        <f>SUM(Таблица1[[#This Row],[РЕЙТИНГ DPT]:[РЕЙТИНГ НТЛ]])</f>
        <v>0</v>
      </c>
    </row>
    <row r="780" spans="1:124" x14ac:dyDescent="0.25">
      <c r="A780" s="13">
        <v>239</v>
      </c>
      <c r="B780" s="14" t="s">
        <v>310</v>
      </c>
      <c r="C780" s="14" t="s">
        <v>156</v>
      </c>
      <c r="D780" s="14" t="s">
        <v>157</v>
      </c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7">
        <v>8</v>
      </c>
      <c r="S780" s="17">
        <v>8.4</v>
      </c>
      <c r="T780" s="17">
        <v>8.4</v>
      </c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55">
        <v>0</v>
      </c>
      <c r="DQ780" s="66">
        <v>0</v>
      </c>
      <c r="DR780" s="16">
        <v>0</v>
      </c>
      <c r="DS780" s="43">
        <f>PRODUCT(Таблица1[[#This Row],[РЕЙТИНГ НТЛ]:[РЕГ НТЛ]])</f>
        <v>0</v>
      </c>
      <c r="DT780" s="74">
        <f>SUM(Таблица1[[#This Row],[РЕЙТИНГ DPT]:[РЕЙТИНГ НТЛ]])</f>
        <v>0</v>
      </c>
    </row>
    <row r="781" spans="1:124" x14ac:dyDescent="0.25">
      <c r="A781" s="13">
        <v>34</v>
      </c>
      <c r="B781" s="14" t="s">
        <v>230</v>
      </c>
      <c r="C781" s="14" t="s">
        <v>156</v>
      </c>
      <c r="D781" s="14" t="s">
        <v>157</v>
      </c>
      <c r="E781" s="14"/>
      <c r="F781" s="14"/>
      <c r="G781" s="14"/>
      <c r="H781" s="14"/>
      <c r="I781" s="14"/>
      <c r="J781" s="14"/>
      <c r="K781" s="17">
        <v>9.1999999999999993</v>
      </c>
      <c r="L781" s="17">
        <v>9.4</v>
      </c>
      <c r="M781" s="17">
        <v>9.1999999999999993</v>
      </c>
      <c r="N781" s="17">
        <v>9.6</v>
      </c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55">
        <v>0</v>
      </c>
      <c r="DQ781" s="66">
        <v>0</v>
      </c>
      <c r="DR781" s="16">
        <v>0</v>
      </c>
      <c r="DS781" s="43">
        <f>PRODUCT(Таблица1[[#This Row],[РЕЙТИНГ НТЛ]:[РЕГ НТЛ]])</f>
        <v>0</v>
      </c>
      <c r="DT781" s="74">
        <f>SUM(Таблица1[[#This Row],[РЕЙТИНГ DPT]:[РЕЙТИНГ НТЛ]])</f>
        <v>0</v>
      </c>
    </row>
    <row r="782" spans="1:124" x14ac:dyDescent="0.25">
      <c r="A782" s="13">
        <v>34</v>
      </c>
      <c r="B782" s="14" t="s">
        <v>230</v>
      </c>
      <c r="C782" s="14" t="s">
        <v>156</v>
      </c>
      <c r="D782" s="14" t="s">
        <v>157</v>
      </c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7">
        <v>9.4</v>
      </c>
      <c r="S782" s="17">
        <v>9.4</v>
      </c>
      <c r="T782" s="17">
        <v>9.4</v>
      </c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55">
        <v>0</v>
      </c>
      <c r="DQ782" s="66">
        <v>0</v>
      </c>
      <c r="DR782" s="16">
        <v>0</v>
      </c>
      <c r="DS782" s="43">
        <f>PRODUCT(Таблица1[[#This Row],[РЕЙТИНГ НТЛ]:[РЕГ НТЛ]])</f>
        <v>0</v>
      </c>
      <c r="DT782" s="74">
        <f>SUM(Таблица1[[#This Row],[РЕЙТИНГ DPT]:[РЕЙТИНГ НТЛ]])</f>
        <v>0</v>
      </c>
    </row>
    <row r="783" spans="1:124" x14ac:dyDescent="0.25">
      <c r="A783" s="13">
        <v>246</v>
      </c>
      <c r="B783" s="14" t="s">
        <v>347</v>
      </c>
      <c r="C783" s="14" t="s">
        <v>159</v>
      </c>
      <c r="D783" s="14" t="s">
        <v>160</v>
      </c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7">
        <v>9</v>
      </c>
      <c r="AU783" s="17">
        <v>9.1999999999999993</v>
      </c>
      <c r="AV783" s="17">
        <v>9.4</v>
      </c>
      <c r="AW783" s="17">
        <v>8.6</v>
      </c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  <c r="DA783" s="14"/>
      <c r="DB783" s="14"/>
      <c r="DC783" s="14"/>
      <c r="DD783" s="14"/>
      <c r="DE783" s="14"/>
      <c r="DF783" s="14"/>
      <c r="DG783" s="14"/>
      <c r="DH783" s="14"/>
      <c r="DI783" s="14"/>
      <c r="DJ783" s="14"/>
      <c r="DK783" s="14"/>
      <c r="DL783" s="14"/>
      <c r="DM783" s="14"/>
      <c r="DN783" s="14"/>
      <c r="DO783" s="14"/>
      <c r="DP783" s="55">
        <v>0</v>
      </c>
      <c r="DQ783" s="66">
        <v>0</v>
      </c>
      <c r="DR783" s="16">
        <v>0</v>
      </c>
      <c r="DS783" s="43">
        <f>PRODUCT(Таблица1[[#This Row],[РЕЙТИНГ НТЛ]:[РЕГ НТЛ]])</f>
        <v>0</v>
      </c>
      <c r="DT783" s="74">
        <f>SUM(Таблица1[[#This Row],[РЕЙТИНГ DPT]:[РЕЙТИНГ НТЛ]])</f>
        <v>0</v>
      </c>
    </row>
    <row r="784" spans="1:124" x14ac:dyDescent="0.25">
      <c r="A784" s="21">
        <v>247</v>
      </c>
      <c r="B784" s="18" t="s">
        <v>348</v>
      </c>
      <c r="C784" s="14" t="s">
        <v>159</v>
      </c>
      <c r="D784" s="18" t="s">
        <v>160</v>
      </c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26">
        <v>8.6</v>
      </c>
      <c r="AU784" s="26">
        <v>8.8000000000000007</v>
      </c>
      <c r="AV784" s="26">
        <v>8.6</v>
      </c>
      <c r="AW784" s="26">
        <v>8.8000000000000007</v>
      </c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55">
        <v>0</v>
      </c>
      <c r="DQ784" s="66">
        <v>0</v>
      </c>
      <c r="DR784" s="16">
        <v>0</v>
      </c>
      <c r="DS784" s="44">
        <f>PRODUCT(Таблица1[[#This Row],[РЕЙТИНГ НТЛ]:[РЕГ НТЛ]])</f>
        <v>0</v>
      </c>
      <c r="DT784" s="74">
        <f>SUM(Таблица1[[#This Row],[РЕЙТИНГ DPT]:[РЕЙТИНГ НТЛ]])</f>
        <v>0</v>
      </c>
    </row>
    <row r="785" spans="1:124" x14ac:dyDescent="0.25">
      <c r="A785" s="13">
        <v>248</v>
      </c>
      <c r="B785" s="14" t="s">
        <v>349</v>
      </c>
      <c r="C785" s="14" t="s">
        <v>159</v>
      </c>
      <c r="D785" s="14" t="s">
        <v>160</v>
      </c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7">
        <v>8.6</v>
      </c>
      <c r="AU785" s="17">
        <v>8.8000000000000007</v>
      </c>
      <c r="AV785" s="17">
        <v>8.8000000000000007</v>
      </c>
      <c r="AW785" s="17">
        <v>9</v>
      </c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/>
      <c r="DG785" s="14"/>
      <c r="DH785" s="14"/>
      <c r="DI785" s="14"/>
      <c r="DJ785" s="14"/>
      <c r="DK785" s="14"/>
      <c r="DL785" s="14"/>
      <c r="DM785" s="14"/>
      <c r="DN785" s="14"/>
      <c r="DO785" s="14"/>
      <c r="DP785" s="55">
        <v>0</v>
      </c>
      <c r="DQ785" s="66">
        <v>0</v>
      </c>
      <c r="DR785" s="16">
        <v>0</v>
      </c>
      <c r="DS785" s="43">
        <f>PRODUCT(Таблица1[[#This Row],[РЕЙТИНГ НТЛ]:[РЕГ НТЛ]])</f>
        <v>0</v>
      </c>
      <c r="DT785" s="74">
        <f>SUM(Таблица1[[#This Row],[РЕЙТИНГ DPT]:[РЕЙТИНГ НТЛ]])</f>
        <v>0</v>
      </c>
    </row>
    <row r="786" spans="1:124" x14ac:dyDescent="0.25">
      <c r="A786" s="13">
        <v>248</v>
      </c>
      <c r="B786" s="14" t="s">
        <v>349</v>
      </c>
      <c r="C786" s="14" t="s">
        <v>159</v>
      </c>
      <c r="D786" s="14" t="s">
        <v>160</v>
      </c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7">
        <v>9</v>
      </c>
      <c r="BB786" s="17">
        <v>8.6</v>
      </c>
      <c r="BC786" s="17">
        <v>9.1999999999999993</v>
      </c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55">
        <v>0</v>
      </c>
      <c r="DQ786" s="66">
        <v>0</v>
      </c>
      <c r="DR786" s="16">
        <v>0</v>
      </c>
      <c r="DS786" s="43">
        <f>PRODUCT(Таблица1[[#This Row],[РЕЙТИНГ НТЛ]:[РЕГ НТЛ]])</f>
        <v>0</v>
      </c>
      <c r="DT786" s="74">
        <f>SUM(Таблица1[[#This Row],[РЕЙТИНГ DPT]:[РЕЙТИНГ НТЛ]])</f>
        <v>0</v>
      </c>
    </row>
    <row r="787" spans="1:124" x14ac:dyDescent="0.25">
      <c r="A787" s="13">
        <v>97</v>
      </c>
      <c r="B787" s="14" t="s">
        <v>342</v>
      </c>
      <c r="C787" s="14" t="s">
        <v>159</v>
      </c>
      <c r="D787" s="14" t="s">
        <v>160</v>
      </c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7">
        <v>9.4</v>
      </c>
      <c r="AU787" s="17">
        <v>9.1999999999999993</v>
      </c>
      <c r="AV787" s="17">
        <v>9.4</v>
      </c>
      <c r="AW787" s="17">
        <v>9.4</v>
      </c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55">
        <v>0</v>
      </c>
      <c r="DQ787" s="66">
        <v>0</v>
      </c>
      <c r="DR787" s="16">
        <v>0</v>
      </c>
      <c r="DS787" s="43">
        <f>PRODUCT(Таблица1[[#This Row],[РЕЙТИНГ НТЛ]:[РЕГ НТЛ]])</f>
        <v>0</v>
      </c>
      <c r="DT787" s="74">
        <f>SUM(Таблица1[[#This Row],[РЕЙТИНГ DPT]:[РЕЙТИНГ НТЛ]])</f>
        <v>0</v>
      </c>
    </row>
    <row r="788" spans="1:124" x14ac:dyDescent="0.25">
      <c r="A788" s="13">
        <v>55</v>
      </c>
      <c r="B788" s="14" t="s">
        <v>257</v>
      </c>
      <c r="C788" s="14" t="s">
        <v>159</v>
      </c>
      <c r="D788" s="14" t="s">
        <v>160</v>
      </c>
      <c r="E788" s="14"/>
      <c r="F788" s="14"/>
      <c r="G788" s="14"/>
      <c r="H788" s="14"/>
      <c r="I788" s="14"/>
      <c r="J788" s="14"/>
      <c r="K788" s="17">
        <v>9</v>
      </c>
      <c r="L788" s="17">
        <v>9</v>
      </c>
      <c r="M788" s="17">
        <v>9.6</v>
      </c>
      <c r="N788" s="17">
        <v>9.4</v>
      </c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55">
        <v>0</v>
      </c>
      <c r="DQ788" s="66">
        <v>0</v>
      </c>
      <c r="DR788" s="16">
        <v>0</v>
      </c>
      <c r="DS788" s="43">
        <f>PRODUCT(Таблица1[[#This Row],[РЕЙТИНГ НТЛ]:[РЕГ НТЛ]])</f>
        <v>0</v>
      </c>
      <c r="DT788" s="74">
        <f>SUM(Таблица1[[#This Row],[РЕЙТИНГ DPT]:[РЕЙТИНГ НТЛ]])</f>
        <v>0</v>
      </c>
    </row>
    <row r="789" spans="1:124" x14ac:dyDescent="0.25">
      <c r="A789" s="13">
        <v>244</v>
      </c>
      <c r="B789" s="14" t="s">
        <v>346</v>
      </c>
      <c r="C789" s="14" t="s">
        <v>159</v>
      </c>
      <c r="D789" s="14" t="s">
        <v>160</v>
      </c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7">
        <v>8.6</v>
      </c>
      <c r="AU789" s="17">
        <v>8.1999999999999993</v>
      </c>
      <c r="AV789" s="17">
        <v>8.4</v>
      </c>
      <c r="AW789" s="17">
        <v>9</v>
      </c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55">
        <v>0</v>
      </c>
      <c r="DQ789" s="66">
        <v>0</v>
      </c>
      <c r="DR789" s="16">
        <v>0</v>
      </c>
      <c r="DS789" s="43">
        <f>PRODUCT(Таблица1[[#This Row],[РЕЙТИНГ НТЛ]:[РЕГ НТЛ]])</f>
        <v>0</v>
      </c>
      <c r="DT789" s="74">
        <f>SUM(Таблица1[[#This Row],[РЕЙТИНГ DPT]:[РЕЙТИНГ НТЛ]])</f>
        <v>0</v>
      </c>
    </row>
    <row r="790" spans="1:124" x14ac:dyDescent="0.25">
      <c r="A790" s="21">
        <v>244</v>
      </c>
      <c r="B790" s="18" t="s">
        <v>436</v>
      </c>
      <c r="C790" s="14" t="s">
        <v>159</v>
      </c>
      <c r="D790" s="18" t="s">
        <v>160</v>
      </c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26">
        <v>9</v>
      </c>
      <c r="AY790" s="26">
        <v>8.8000000000000007</v>
      </c>
      <c r="AZ790" s="26">
        <v>9.4</v>
      </c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55">
        <v>0</v>
      </c>
      <c r="DQ790" s="66">
        <v>0</v>
      </c>
      <c r="DR790" s="16">
        <v>0</v>
      </c>
      <c r="DS790" s="44">
        <f>PRODUCT(Таблица1[[#This Row],[РЕЙТИНГ НТЛ]:[РЕГ НТЛ]])</f>
        <v>0</v>
      </c>
      <c r="DT790" s="74">
        <f>SUM(Таблица1[[#This Row],[РЕЙТИНГ DPT]:[РЕЙТИНГ НТЛ]])</f>
        <v>0</v>
      </c>
    </row>
  </sheetData>
  <hyperlinks>
    <hyperlink ref="C7" r:id="rId1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20" sqref="F20"/>
    </sheetView>
  </sheetViews>
  <sheetFormatPr defaultRowHeight="15" x14ac:dyDescent="0.25"/>
  <cols>
    <col min="1" max="1" width="25.140625" customWidth="1"/>
    <col min="2" max="2" width="39" customWidth="1"/>
  </cols>
  <sheetData>
    <row r="1" spans="1:6" x14ac:dyDescent="0.25">
      <c r="A1" t="s">
        <v>444</v>
      </c>
      <c r="B1" t="s">
        <v>13</v>
      </c>
      <c r="C1" s="76" t="s">
        <v>443</v>
      </c>
      <c r="D1" s="76" t="s">
        <v>445</v>
      </c>
      <c r="E1" s="76" t="s">
        <v>446</v>
      </c>
      <c r="F1" s="76" t="s">
        <v>447</v>
      </c>
    </row>
    <row r="2" spans="1:6" ht="15.75" x14ac:dyDescent="0.25">
      <c r="A2" t="s">
        <v>102</v>
      </c>
      <c r="B2" t="s">
        <v>103</v>
      </c>
      <c r="C2" s="76">
        <v>58</v>
      </c>
      <c r="D2" s="77">
        <f>PRODUCT(Таблица242[[#This Row],[N]]/110,100)</f>
        <v>52.72727272727272</v>
      </c>
      <c r="E2" s="76">
        <v>430</v>
      </c>
      <c r="F2" s="78">
        <f>SUM(Таблица242[[#This Row],[N]:[Q]])</f>
        <v>540.72727272727275</v>
      </c>
    </row>
    <row r="3" spans="1:6" ht="15.75" x14ac:dyDescent="0.25">
      <c r="A3" t="s">
        <v>104</v>
      </c>
      <c r="B3" t="s">
        <v>105</v>
      </c>
      <c r="C3" s="76">
        <v>22</v>
      </c>
      <c r="D3" s="77">
        <f>PRODUCT(Таблица242[[#This Row],[N]]/110,100)</f>
        <v>20</v>
      </c>
      <c r="E3" s="76">
        <v>114</v>
      </c>
      <c r="F3" s="78">
        <f>SUM(Таблица242[[#This Row],[N]:[Q]])</f>
        <v>156</v>
      </c>
    </row>
    <row r="4" spans="1:6" ht="15.75" x14ac:dyDescent="0.25">
      <c r="A4" t="s">
        <v>106</v>
      </c>
      <c r="B4" t="s">
        <v>119</v>
      </c>
      <c r="C4" s="76">
        <v>13</v>
      </c>
      <c r="D4" s="77">
        <f>PRODUCT(Таблица242[[#This Row],[N]]/110,100)</f>
        <v>11.818181818181818</v>
      </c>
      <c r="E4" s="76">
        <v>58</v>
      </c>
      <c r="F4" s="78">
        <f>SUM(Таблица242[[#This Row],[N]:[Q]])</f>
        <v>82.818181818181813</v>
      </c>
    </row>
    <row r="5" spans="1:6" x14ac:dyDescent="0.25">
      <c r="A5" t="s">
        <v>111</v>
      </c>
      <c r="B5" t="s">
        <v>112</v>
      </c>
      <c r="C5" s="76">
        <v>16</v>
      </c>
      <c r="D5" s="77">
        <f>PRODUCT(Таблица242[[#This Row],[N]]/110,100)</f>
        <v>14.545454545454545</v>
      </c>
      <c r="E5" s="76">
        <v>26</v>
      </c>
      <c r="F5" s="79">
        <f>SUM(Таблица242[[#This Row],[N]:[Q]])</f>
        <v>56.545454545454547</v>
      </c>
    </row>
    <row r="6" spans="1:6" ht="15.75" x14ac:dyDescent="0.25">
      <c r="A6" t="s">
        <v>127</v>
      </c>
      <c r="B6" t="s">
        <v>129</v>
      </c>
      <c r="C6" s="76">
        <v>1</v>
      </c>
      <c r="D6" s="77">
        <f>PRODUCT(Таблица242[[#This Row],[N]]/110,100)</f>
        <v>0.90909090909090906</v>
      </c>
      <c r="E6" s="76">
        <v>5</v>
      </c>
      <c r="F6" s="78">
        <f>SUM(Таблица242[[#This Row],[N]:[Q]])</f>
        <v>6.9090909090909092</v>
      </c>
    </row>
    <row r="7" spans="1:6" ht="15.75" x14ac:dyDescent="0.25">
      <c r="A7" t="s">
        <v>153</v>
      </c>
      <c r="B7" t="s">
        <v>145</v>
      </c>
      <c r="C7" s="76">
        <v>0</v>
      </c>
      <c r="D7" s="77">
        <f>PRODUCT(Таблица242[[#This Row],[N]]/110,100)</f>
        <v>0</v>
      </c>
      <c r="E7" s="76">
        <v>0</v>
      </c>
      <c r="F7" s="78">
        <f>SUM(Таблица242[[#This Row],[N]:[Q]])</f>
        <v>0</v>
      </c>
    </row>
    <row r="8" spans="1:6" ht="15.75" x14ac:dyDescent="0.25">
      <c r="A8" t="s">
        <v>190</v>
      </c>
      <c r="B8" t="s">
        <v>185</v>
      </c>
      <c r="C8" s="76">
        <v>0</v>
      </c>
      <c r="D8" s="77">
        <f>PRODUCT(Таблица242[[#This Row],[N]]/110,100)</f>
        <v>0</v>
      </c>
      <c r="E8" s="76">
        <v>0</v>
      </c>
      <c r="F8" s="78">
        <f>SUM(Таблица242[[#This Row],[N]:[Q]])</f>
        <v>0</v>
      </c>
    </row>
    <row r="9" spans="1:6" ht="15.75" x14ac:dyDescent="0.25">
      <c r="A9" t="s">
        <v>116</v>
      </c>
      <c r="B9" t="s">
        <v>164</v>
      </c>
      <c r="C9" s="76">
        <v>0</v>
      </c>
      <c r="D9" s="77">
        <f>PRODUCT(Таблица242[[#This Row],[N]]/110,100)</f>
        <v>0</v>
      </c>
      <c r="E9" s="76">
        <v>0</v>
      </c>
      <c r="F9" s="78">
        <f>SUM(Таблица242[[#This Row],[N]:[Q]])</f>
        <v>0</v>
      </c>
    </row>
    <row r="10" spans="1:6" ht="15.75" x14ac:dyDescent="0.25">
      <c r="A10" t="s">
        <v>156</v>
      </c>
      <c r="B10" t="s">
        <v>141</v>
      </c>
      <c r="C10" s="76">
        <v>0</v>
      </c>
      <c r="D10" s="77">
        <f>PRODUCT(Таблица242[[#This Row],[N]]/110,100)</f>
        <v>0</v>
      </c>
      <c r="E10" s="76">
        <v>0</v>
      </c>
      <c r="F10" s="78">
        <f>SUM(Таблица242[[#This Row],[N]:[Q]])</f>
        <v>0</v>
      </c>
    </row>
    <row r="11" spans="1:6" ht="15.75" x14ac:dyDescent="0.25">
      <c r="A11" t="s">
        <v>159</v>
      </c>
      <c r="B11" t="s">
        <v>170</v>
      </c>
      <c r="C11" s="76">
        <v>0</v>
      </c>
      <c r="D11" s="77">
        <f>PRODUCT(Таблица242[[#This Row],[N]]/110,100)</f>
        <v>0</v>
      </c>
      <c r="E11" s="76">
        <v>0</v>
      </c>
      <c r="F11" s="78">
        <f>SUM(Таблица242[[#This Row],[N]:[Q]])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8" sqref="E18"/>
    </sheetView>
  </sheetViews>
  <sheetFormatPr defaultRowHeight="15" x14ac:dyDescent="0.25"/>
  <cols>
    <col min="1" max="1" width="25.140625" customWidth="1"/>
    <col min="2" max="2" width="39" customWidth="1"/>
  </cols>
  <sheetData>
    <row r="1" spans="1:6" x14ac:dyDescent="0.25">
      <c r="A1" t="s">
        <v>444</v>
      </c>
      <c r="B1" t="s">
        <v>13</v>
      </c>
      <c r="C1" s="76" t="s">
        <v>443</v>
      </c>
      <c r="D1" s="76" t="s">
        <v>445</v>
      </c>
      <c r="E1" s="76" t="s">
        <v>446</v>
      </c>
      <c r="F1" s="76" t="s">
        <v>447</v>
      </c>
    </row>
    <row r="2" spans="1:6" ht="15.75" x14ac:dyDescent="0.25">
      <c r="A2" t="s">
        <v>104</v>
      </c>
      <c r="B2" t="s">
        <v>105</v>
      </c>
      <c r="C2" s="76">
        <v>22</v>
      </c>
      <c r="D2" s="77">
        <f>PRODUCT(Таблица2427[[#This Row],[N]]/115,100)</f>
        <v>19.130434782608695</v>
      </c>
      <c r="E2" s="76">
        <v>159</v>
      </c>
      <c r="F2" s="78">
        <f>SUM(Таблица2427[[#This Row],[N]:[Q]])</f>
        <v>200.13043478260869</v>
      </c>
    </row>
    <row r="3" spans="1:6" ht="15.75" x14ac:dyDescent="0.25">
      <c r="A3" t="s">
        <v>106</v>
      </c>
      <c r="B3" t="s">
        <v>119</v>
      </c>
      <c r="C3" s="76">
        <v>17</v>
      </c>
      <c r="D3" s="77">
        <f>PRODUCT(Таблица2427[[#This Row],[N]]/115,100)</f>
        <v>14.782608695652174</v>
      </c>
      <c r="E3" s="76">
        <v>108</v>
      </c>
      <c r="F3" s="78">
        <f>SUM(Таблица2427[[#This Row],[N]:[Q]])</f>
        <v>139.78260869565219</v>
      </c>
    </row>
    <row r="4" spans="1:6" x14ac:dyDescent="0.25">
      <c r="A4" t="s">
        <v>111</v>
      </c>
      <c r="B4" t="s">
        <v>112</v>
      </c>
      <c r="C4" s="76">
        <v>24</v>
      </c>
      <c r="D4" s="77">
        <f>PRODUCT(Таблица2427[[#This Row],[N]]/115,100)</f>
        <v>20.869565217391305</v>
      </c>
      <c r="E4" s="76">
        <v>46</v>
      </c>
      <c r="F4" s="79">
        <f>SUM(Таблица2427[[#This Row],[N]:[Q]])</f>
        <v>90.869565217391312</v>
      </c>
    </row>
    <row r="5" spans="1:6" ht="15.75" x14ac:dyDescent="0.25">
      <c r="A5" t="s">
        <v>116</v>
      </c>
      <c r="B5" t="s">
        <v>164</v>
      </c>
      <c r="C5" s="76">
        <v>22</v>
      </c>
      <c r="D5" s="77">
        <f>PRODUCT(Таблица2427[[#This Row],[N]]/115,100)</f>
        <v>19.130434782608695</v>
      </c>
      <c r="E5" s="76">
        <v>13</v>
      </c>
      <c r="F5" s="78">
        <f>SUM(Таблица2427[[#This Row],[N]:[Q]])</f>
        <v>54.130434782608695</v>
      </c>
    </row>
    <row r="6" spans="1:6" ht="15.75" x14ac:dyDescent="0.25">
      <c r="A6" t="s">
        <v>190</v>
      </c>
      <c r="B6" t="s">
        <v>185</v>
      </c>
      <c r="C6" s="76">
        <v>6</v>
      </c>
      <c r="D6" s="77">
        <f>PRODUCT(Таблица2427[[#This Row],[N]]/115,100)</f>
        <v>5.2173913043478262</v>
      </c>
      <c r="E6" s="76">
        <v>26</v>
      </c>
      <c r="F6" s="78">
        <f>SUM(Таблица2427[[#This Row],[N]:[Q]])</f>
        <v>37.217391304347828</v>
      </c>
    </row>
    <row r="7" spans="1:6" ht="15.75" x14ac:dyDescent="0.25">
      <c r="A7" t="s">
        <v>156</v>
      </c>
      <c r="B7" t="s">
        <v>141</v>
      </c>
      <c r="C7" s="76">
        <v>11</v>
      </c>
      <c r="D7" s="77">
        <f>PRODUCT(Таблица2427[[#This Row],[N]]/115,100)</f>
        <v>9.5652173913043477</v>
      </c>
      <c r="E7" s="76">
        <v>14</v>
      </c>
      <c r="F7" s="78">
        <f>SUM(Таблица2427[[#This Row],[N]:[Q]])</f>
        <v>34.565217391304344</v>
      </c>
    </row>
    <row r="8" spans="1:6" ht="15.75" x14ac:dyDescent="0.25">
      <c r="A8" t="s">
        <v>127</v>
      </c>
      <c r="B8" t="s">
        <v>129</v>
      </c>
      <c r="C8" s="76">
        <v>5</v>
      </c>
      <c r="D8" s="77">
        <f>PRODUCT(Таблица2427[[#This Row],[N]]/115,100)</f>
        <v>4.3478260869565215</v>
      </c>
      <c r="E8" s="76">
        <v>6</v>
      </c>
      <c r="F8" s="78">
        <f>SUM(Таблица2427[[#This Row],[N]:[Q]])</f>
        <v>15.347826086956522</v>
      </c>
    </row>
    <row r="9" spans="1:6" ht="15.75" x14ac:dyDescent="0.25">
      <c r="A9" t="s">
        <v>159</v>
      </c>
      <c r="B9" t="s">
        <v>170</v>
      </c>
      <c r="C9" s="76">
        <v>6</v>
      </c>
      <c r="D9" s="77">
        <f>PRODUCT(Таблица2427[[#This Row],[N]]/115,100)</f>
        <v>5.2173913043478262</v>
      </c>
      <c r="E9" s="76">
        <v>2</v>
      </c>
      <c r="F9" s="78">
        <f>SUM(Таблица2427[[#This Row],[N]:[Q]])</f>
        <v>13.217391304347826</v>
      </c>
    </row>
    <row r="10" spans="1:6" ht="15.75" x14ac:dyDescent="0.25">
      <c r="A10" t="s">
        <v>153</v>
      </c>
      <c r="B10" t="s">
        <v>145</v>
      </c>
      <c r="C10" s="76">
        <v>2</v>
      </c>
      <c r="D10" s="77">
        <f>PRODUCT(Таблица2427[[#This Row],[N]]/115,100)</f>
        <v>1.7391304347826086</v>
      </c>
      <c r="E10" s="76">
        <v>9</v>
      </c>
      <c r="F10" s="78">
        <f>SUM(Таблица2427[[#This Row],[N]:[Q]])</f>
        <v>12.739130434782609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Итоговый протокол</vt:lpstr>
      <vt:lpstr>Рейтинг школ танца</vt:lpstr>
      <vt:lpstr>Рейтинг DPT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Роман</cp:lastModifiedBy>
  <dcterms:created xsi:type="dcterms:W3CDTF">2019-04-22T19:21:35Z</dcterms:created>
  <dcterms:modified xsi:type="dcterms:W3CDTF">2019-04-23T10:59:40Z</dcterms:modified>
</cp:coreProperties>
</file>