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625" windowHeight="12015" activeTab="1"/>
  </bookViews>
  <sheets>
    <sheet name="Итоговый протокол" sheetId="1" r:id="rId1"/>
    <sheet name="Рейтинг школ танца" sheetId="5" r:id="rId2"/>
    <sheet name="Рейтинг DPT" sheetId="6" r:id="rId3"/>
  </sheets>
  <calcPr calcId="144525"/>
</workbook>
</file>

<file path=xl/calcChain.xml><?xml version="1.0" encoding="utf-8"?>
<calcChain xmlns="http://schemas.openxmlformats.org/spreadsheetml/2006/main">
  <c r="D8" i="6" l="1"/>
  <c r="F8" i="6" s="1"/>
  <c r="D4" i="6"/>
  <c r="F4" i="6" s="1"/>
  <c r="D2" i="6"/>
  <c r="F2" i="6" s="1"/>
  <c r="D10" i="6"/>
  <c r="F10" i="6" s="1"/>
  <c r="D6" i="6"/>
  <c r="F6" i="6" s="1"/>
  <c r="D5" i="6"/>
  <c r="F5" i="6" s="1"/>
  <c r="D3" i="6"/>
  <c r="D7" i="6"/>
  <c r="F7" i="6" s="1"/>
  <c r="D9" i="6"/>
  <c r="F9" i="6" s="1"/>
  <c r="F3" i="6"/>
  <c r="D6" i="5"/>
  <c r="F6" i="5" s="1"/>
  <c r="D2" i="5"/>
  <c r="F2" i="5" s="1"/>
  <c r="D5" i="5"/>
  <c r="F5" i="5" s="1"/>
  <c r="D3" i="5"/>
  <c r="F3" i="5" s="1"/>
  <c r="D7" i="5"/>
  <c r="D8" i="5"/>
  <c r="F8" i="5" s="1"/>
  <c r="D9" i="5"/>
  <c r="F9" i="5" s="1"/>
  <c r="D4" i="5"/>
  <c r="F4" i="5" s="1"/>
  <c r="D10" i="5"/>
  <c r="F10" i="5" s="1"/>
  <c r="D11" i="5"/>
  <c r="F11" i="5" s="1"/>
  <c r="F7" i="5"/>
  <c r="DT9" i="1" l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5" i="1"/>
  <c r="DT46" i="1"/>
  <c r="DT47" i="1"/>
  <c r="DT48" i="1"/>
  <c r="DT49" i="1"/>
  <c r="DT50" i="1"/>
  <c r="DT51" i="1"/>
  <c r="DT52" i="1"/>
  <c r="DT53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5" i="1"/>
  <c r="DT76" i="1"/>
  <c r="DT77" i="1"/>
  <c r="DT78" i="1"/>
  <c r="DT79" i="1"/>
  <c r="DT80" i="1"/>
  <c r="DT81" i="1"/>
  <c r="DT82" i="1"/>
  <c r="DT83" i="1"/>
  <c r="DT84" i="1"/>
  <c r="DT85" i="1"/>
  <c r="DT86" i="1"/>
  <c r="DT87" i="1"/>
  <c r="DT88" i="1"/>
  <c r="DT89" i="1"/>
  <c r="DT90" i="1"/>
  <c r="DT91" i="1"/>
  <c r="DT92" i="1"/>
  <c r="DT93" i="1"/>
  <c r="DT94" i="1"/>
  <c r="DT95" i="1"/>
  <c r="DT96" i="1"/>
  <c r="DT97" i="1"/>
  <c r="DT98" i="1"/>
  <c r="DT99" i="1"/>
  <c r="DT100" i="1"/>
  <c r="DT101" i="1"/>
  <c r="DT102" i="1"/>
  <c r="DT103" i="1"/>
  <c r="DT104" i="1"/>
  <c r="DT105" i="1"/>
  <c r="DT106" i="1"/>
  <c r="DT107" i="1"/>
  <c r="DT108" i="1"/>
  <c r="DT109" i="1"/>
  <c r="DT110" i="1"/>
  <c r="DT111" i="1"/>
  <c r="DT112" i="1"/>
  <c r="DT113" i="1"/>
  <c r="DT114" i="1"/>
  <c r="DT115" i="1"/>
  <c r="DT116" i="1"/>
  <c r="DT117" i="1"/>
  <c r="DT118" i="1"/>
  <c r="DT119" i="1"/>
  <c r="DT120" i="1"/>
  <c r="DT121" i="1"/>
  <c r="DT122" i="1"/>
  <c r="DT123" i="1"/>
  <c r="DT124" i="1"/>
  <c r="DT125" i="1"/>
  <c r="DT126" i="1"/>
  <c r="DT127" i="1"/>
  <c r="DT128" i="1"/>
  <c r="DT129" i="1"/>
  <c r="DT130" i="1"/>
  <c r="DT131" i="1"/>
  <c r="DT132" i="1"/>
  <c r="DT133" i="1"/>
  <c r="DT134" i="1"/>
  <c r="DT135" i="1"/>
  <c r="DT136" i="1"/>
  <c r="DT137" i="1"/>
  <c r="DT138" i="1"/>
  <c r="DT139" i="1"/>
  <c r="DT140" i="1"/>
  <c r="DT141" i="1"/>
  <c r="DT142" i="1"/>
  <c r="DT143" i="1"/>
  <c r="DT144" i="1"/>
  <c r="DT145" i="1"/>
  <c r="DT146" i="1"/>
  <c r="DT147" i="1"/>
  <c r="DT148" i="1"/>
  <c r="DT149" i="1"/>
  <c r="DT150" i="1"/>
  <c r="DT151" i="1"/>
  <c r="DT152" i="1"/>
  <c r="DT153" i="1"/>
  <c r="DT154" i="1"/>
  <c r="DT155" i="1"/>
  <c r="DT156" i="1"/>
  <c r="DT157" i="1"/>
  <c r="DT158" i="1"/>
  <c r="DT159" i="1"/>
  <c r="DT160" i="1"/>
  <c r="DT161" i="1"/>
  <c r="DT162" i="1"/>
  <c r="DT163" i="1"/>
  <c r="DT164" i="1"/>
  <c r="DT165" i="1"/>
  <c r="DT166" i="1"/>
  <c r="DT167" i="1"/>
  <c r="DT168" i="1"/>
  <c r="DT169" i="1"/>
  <c r="DT170" i="1"/>
  <c r="DT171" i="1"/>
  <c r="DT172" i="1"/>
  <c r="DT173" i="1"/>
  <c r="DT174" i="1"/>
  <c r="DT175" i="1"/>
  <c r="DT176" i="1"/>
  <c r="DT177" i="1"/>
  <c r="DT178" i="1"/>
  <c r="DT179" i="1"/>
  <c r="DT180" i="1"/>
  <c r="DT181" i="1"/>
  <c r="DT182" i="1"/>
  <c r="DT183" i="1"/>
  <c r="DT184" i="1"/>
  <c r="DT185" i="1"/>
  <c r="DT186" i="1"/>
  <c r="DT187" i="1"/>
  <c r="DT188" i="1"/>
  <c r="DT189" i="1"/>
  <c r="DT190" i="1"/>
  <c r="DT191" i="1"/>
  <c r="DT192" i="1"/>
  <c r="DT193" i="1"/>
  <c r="DT194" i="1"/>
  <c r="DT195" i="1"/>
  <c r="DT196" i="1"/>
  <c r="DT197" i="1"/>
  <c r="DT198" i="1"/>
  <c r="DT199" i="1"/>
  <c r="DT200" i="1"/>
  <c r="DT201" i="1"/>
  <c r="DT202" i="1"/>
  <c r="DT203" i="1"/>
  <c r="DT204" i="1"/>
  <c r="DT205" i="1"/>
  <c r="DT206" i="1"/>
  <c r="DT207" i="1"/>
  <c r="DT208" i="1"/>
  <c r="DT209" i="1"/>
  <c r="DT210" i="1"/>
  <c r="DT211" i="1"/>
  <c r="DT212" i="1"/>
  <c r="DT213" i="1"/>
  <c r="DT214" i="1"/>
  <c r="DT215" i="1"/>
  <c r="DT216" i="1"/>
  <c r="DT217" i="1"/>
  <c r="DT218" i="1"/>
  <c r="DT219" i="1"/>
  <c r="DT220" i="1"/>
  <c r="DT221" i="1"/>
  <c r="DT222" i="1"/>
  <c r="DT223" i="1"/>
  <c r="DT224" i="1"/>
  <c r="DT225" i="1"/>
  <c r="DT226" i="1"/>
  <c r="DT227" i="1"/>
  <c r="DT228" i="1"/>
  <c r="DT229" i="1"/>
  <c r="DT230" i="1"/>
  <c r="DT231" i="1"/>
  <c r="DT232" i="1"/>
  <c r="DT233" i="1"/>
  <c r="DT234" i="1"/>
  <c r="DT235" i="1"/>
  <c r="DT236" i="1"/>
  <c r="DT237" i="1"/>
  <c r="DT238" i="1"/>
  <c r="DT239" i="1"/>
  <c r="DT240" i="1"/>
  <c r="DT241" i="1"/>
  <c r="DT242" i="1"/>
  <c r="DT243" i="1"/>
  <c r="DT244" i="1"/>
  <c r="DT245" i="1"/>
  <c r="DT246" i="1"/>
  <c r="DT247" i="1"/>
  <c r="DT248" i="1"/>
  <c r="DT249" i="1"/>
  <c r="DT250" i="1"/>
  <c r="DT251" i="1"/>
  <c r="DT252" i="1"/>
  <c r="DT253" i="1"/>
  <c r="DT254" i="1"/>
  <c r="DT255" i="1"/>
  <c r="DT256" i="1"/>
  <c r="DT257" i="1"/>
  <c r="DT258" i="1"/>
  <c r="DT259" i="1"/>
  <c r="DT260" i="1"/>
  <c r="DT261" i="1"/>
  <c r="DT262" i="1"/>
  <c r="DT263" i="1"/>
  <c r="DT264" i="1"/>
  <c r="DT265" i="1"/>
  <c r="DT266" i="1"/>
  <c r="DT267" i="1"/>
  <c r="DT268" i="1"/>
  <c r="DT269" i="1"/>
  <c r="DT270" i="1"/>
  <c r="DT271" i="1"/>
  <c r="DT272" i="1"/>
  <c r="DT273" i="1"/>
  <c r="DT274" i="1"/>
  <c r="DT275" i="1"/>
  <c r="DT276" i="1"/>
  <c r="DT277" i="1"/>
  <c r="DT278" i="1"/>
  <c r="DT279" i="1"/>
  <c r="DT280" i="1"/>
  <c r="DT281" i="1"/>
  <c r="DT282" i="1"/>
  <c r="DT283" i="1"/>
  <c r="DT284" i="1"/>
  <c r="DT285" i="1"/>
  <c r="DT286" i="1"/>
  <c r="DT287" i="1"/>
  <c r="DT288" i="1"/>
  <c r="DT289" i="1"/>
  <c r="DT290" i="1"/>
  <c r="DT291" i="1"/>
  <c r="DT292" i="1"/>
  <c r="DT293" i="1"/>
  <c r="DT294" i="1"/>
  <c r="DT295" i="1"/>
  <c r="DT296" i="1"/>
  <c r="DT297" i="1"/>
  <c r="DT298" i="1"/>
  <c r="DT299" i="1"/>
  <c r="DT300" i="1"/>
  <c r="DT301" i="1"/>
  <c r="DT302" i="1"/>
  <c r="DT303" i="1"/>
  <c r="DT304" i="1"/>
  <c r="DT305" i="1"/>
  <c r="DT306" i="1"/>
  <c r="DT307" i="1"/>
  <c r="DT308" i="1"/>
  <c r="DT309" i="1"/>
  <c r="DT310" i="1"/>
  <c r="DT311" i="1"/>
  <c r="DT312" i="1"/>
  <c r="DT313" i="1"/>
  <c r="DT314" i="1"/>
  <c r="DT315" i="1"/>
  <c r="DT316" i="1"/>
  <c r="DT317" i="1"/>
  <c r="DT318" i="1"/>
  <c r="DT319" i="1"/>
  <c r="DT320" i="1"/>
  <c r="DT321" i="1"/>
  <c r="DT322" i="1"/>
  <c r="DT323" i="1"/>
  <c r="DT324" i="1"/>
  <c r="DT325" i="1"/>
  <c r="DT326" i="1"/>
  <c r="DT327" i="1"/>
  <c r="DT328" i="1"/>
  <c r="DT329" i="1"/>
  <c r="DT330" i="1"/>
  <c r="DT331" i="1"/>
  <c r="DT332" i="1"/>
  <c r="DT333" i="1"/>
  <c r="DT334" i="1"/>
  <c r="DT335" i="1"/>
  <c r="DT336" i="1"/>
  <c r="DT337" i="1"/>
  <c r="DT338" i="1"/>
  <c r="DT339" i="1"/>
  <c r="DT340" i="1"/>
  <c r="DT341" i="1"/>
  <c r="DT342" i="1"/>
  <c r="DT343" i="1"/>
  <c r="DT344" i="1"/>
  <c r="DT345" i="1"/>
  <c r="DT346" i="1"/>
  <c r="DT347" i="1"/>
  <c r="DT348" i="1"/>
  <c r="DT349" i="1"/>
  <c r="DT350" i="1"/>
  <c r="DT351" i="1"/>
  <c r="DT352" i="1"/>
  <c r="DT353" i="1"/>
  <c r="DT354" i="1"/>
  <c r="DT355" i="1"/>
  <c r="DT356" i="1"/>
  <c r="DT357" i="1"/>
  <c r="DT358" i="1"/>
  <c r="DT359" i="1"/>
  <c r="DT360" i="1"/>
  <c r="DT361" i="1"/>
  <c r="DT362" i="1"/>
  <c r="DT363" i="1"/>
  <c r="DT364" i="1"/>
  <c r="DT365" i="1"/>
  <c r="DT366" i="1"/>
  <c r="DT367" i="1"/>
  <c r="DT368" i="1"/>
  <c r="DT369" i="1"/>
  <c r="DT370" i="1"/>
  <c r="DT371" i="1"/>
  <c r="DT372" i="1"/>
  <c r="DT373" i="1"/>
  <c r="DT374" i="1"/>
  <c r="DT375" i="1"/>
  <c r="DT376" i="1"/>
  <c r="DT377" i="1"/>
  <c r="DT378" i="1"/>
  <c r="DT379" i="1"/>
  <c r="DT380" i="1"/>
  <c r="DT381" i="1"/>
  <c r="DT382" i="1"/>
  <c r="DT383" i="1"/>
  <c r="DT384" i="1"/>
  <c r="DT385" i="1"/>
  <c r="DT386" i="1"/>
  <c r="DT387" i="1"/>
  <c r="DT388" i="1"/>
  <c r="DT389" i="1"/>
  <c r="DT390" i="1"/>
  <c r="DT391" i="1"/>
  <c r="DT392" i="1"/>
  <c r="DT393" i="1"/>
  <c r="DT394" i="1"/>
  <c r="DT395" i="1"/>
  <c r="DT396" i="1"/>
  <c r="DT397" i="1"/>
  <c r="DT398" i="1"/>
  <c r="DT399" i="1"/>
  <c r="DT400" i="1"/>
  <c r="DT401" i="1"/>
  <c r="DT402" i="1"/>
  <c r="DT403" i="1"/>
  <c r="DT404" i="1"/>
  <c r="DT405" i="1"/>
  <c r="DT406" i="1"/>
  <c r="DT407" i="1"/>
  <c r="DT408" i="1"/>
  <c r="DT409" i="1"/>
  <c r="DT410" i="1"/>
  <c r="DT411" i="1"/>
  <c r="DT412" i="1"/>
  <c r="DT413" i="1"/>
  <c r="DT414" i="1"/>
  <c r="DT415" i="1"/>
  <c r="DT416" i="1"/>
  <c r="DT417" i="1"/>
  <c r="DT418" i="1"/>
  <c r="DT419" i="1"/>
  <c r="DT420" i="1"/>
  <c r="DT421" i="1"/>
  <c r="DT422" i="1"/>
  <c r="DT423" i="1"/>
  <c r="DT424" i="1"/>
  <c r="DT425" i="1"/>
  <c r="DT426" i="1"/>
  <c r="DT427" i="1"/>
  <c r="DT428" i="1"/>
  <c r="DT429" i="1"/>
  <c r="DT430" i="1"/>
  <c r="DT431" i="1"/>
  <c r="DT432" i="1"/>
  <c r="DT433" i="1"/>
  <c r="DT434" i="1"/>
  <c r="DT435" i="1"/>
  <c r="DT436" i="1"/>
  <c r="DT437" i="1"/>
  <c r="DT438" i="1"/>
  <c r="DT439" i="1"/>
  <c r="DT440" i="1"/>
  <c r="DT441" i="1"/>
  <c r="DT442" i="1"/>
  <c r="DT443" i="1"/>
  <c r="DT444" i="1"/>
  <c r="DT445" i="1"/>
  <c r="DT446" i="1"/>
  <c r="DT447" i="1"/>
  <c r="DT448" i="1"/>
  <c r="DT449" i="1"/>
  <c r="DT450" i="1"/>
  <c r="DT451" i="1"/>
  <c r="DT452" i="1"/>
  <c r="DT453" i="1"/>
  <c r="DT454" i="1"/>
  <c r="DT455" i="1"/>
  <c r="DT456" i="1"/>
  <c r="DT457" i="1"/>
  <c r="DT458" i="1"/>
  <c r="DT459" i="1"/>
  <c r="DT460" i="1"/>
  <c r="DT461" i="1"/>
  <c r="DT462" i="1"/>
  <c r="DT463" i="1"/>
  <c r="DT464" i="1"/>
  <c r="DT465" i="1"/>
  <c r="DT466" i="1"/>
  <c r="DT467" i="1"/>
  <c r="DT468" i="1"/>
  <c r="DT469" i="1"/>
  <c r="DT470" i="1"/>
  <c r="DT471" i="1"/>
  <c r="DT472" i="1"/>
  <c r="DT473" i="1"/>
  <c r="DT474" i="1"/>
  <c r="DT475" i="1"/>
  <c r="DT476" i="1"/>
  <c r="DT477" i="1"/>
  <c r="DT478" i="1"/>
  <c r="DT479" i="1"/>
  <c r="DT480" i="1"/>
  <c r="DT481" i="1"/>
  <c r="DT482" i="1"/>
  <c r="DT483" i="1"/>
  <c r="DT484" i="1"/>
  <c r="DT485" i="1"/>
  <c r="DT486" i="1"/>
  <c r="DT487" i="1"/>
  <c r="DT488" i="1"/>
  <c r="DT489" i="1"/>
  <c r="DT490" i="1"/>
  <c r="DT491" i="1"/>
  <c r="DT492" i="1"/>
  <c r="DT493" i="1"/>
  <c r="DT494" i="1"/>
  <c r="DT495" i="1"/>
  <c r="DT496" i="1"/>
  <c r="DT497" i="1"/>
  <c r="DT498" i="1"/>
  <c r="DT499" i="1"/>
  <c r="DT500" i="1"/>
  <c r="DT501" i="1"/>
  <c r="DT502" i="1"/>
  <c r="DT503" i="1"/>
  <c r="DT504" i="1"/>
  <c r="DT505" i="1"/>
  <c r="DT506" i="1"/>
  <c r="DT507" i="1"/>
  <c r="DT508" i="1"/>
  <c r="DT509" i="1"/>
  <c r="DT510" i="1"/>
  <c r="DT511" i="1"/>
  <c r="DT512" i="1"/>
  <c r="DT513" i="1"/>
  <c r="DT514" i="1"/>
  <c r="DT515" i="1"/>
  <c r="DT516" i="1"/>
  <c r="DT517" i="1"/>
  <c r="DT518" i="1"/>
  <c r="DT519" i="1"/>
  <c r="DT520" i="1"/>
  <c r="DT521" i="1"/>
  <c r="DT522" i="1"/>
  <c r="DT523" i="1"/>
  <c r="DT524" i="1"/>
  <c r="DT525" i="1"/>
  <c r="DT526" i="1"/>
  <c r="DT527" i="1"/>
  <c r="DT528" i="1"/>
  <c r="DT529" i="1"/>
  <c r="DT530" i="1"/>
  <c r="DT531" i="1"/>
  <c r="DT532" i="1"/>
  <c r="DT533" i="1"/>
  <c r="DT534" i="1"/>
  <c r="DT535" i="1"/>
  <c r="DT536" i="1"/>
  <c r="DT537" i="1"/>
  <c r="DT538" i="1"/>
  <c r="DT539" i="1"/>
  <c r="DT540" i="1"/>
  <c r="DT541" i="1"/>
  <c r="DT542" i="1"/>
  <c r="DT543" i="1"/>
  <c r="DT544" i="1"/>
  <c r="DT545" i="1"/>
  <c r="DT546" i="1"/>
  <c r="DT547" i="1"/>
  <c r="DT548" i="1"/>
  <c r="DT549" i="1"/>
  <c r="DT550" i="1"/>
  <c r="DT551" i="1"/>
  <c r="DT552" i="1"/>
  <c r="DT553" i="1"/>
  <c r="DT554" i="1"/>
  <c r="DT555" i="1"/>
  <c r="DT556" i="1"/>
  <c r="DT557" i="1"/>
  <c r="DT558" i="1"/>
  <c r="DT559" i="1"/>
  <c r="DT560" i="1"/>
  <c r="DT561" i="1"/>
  <c r="DT562" i="1"/>
  <c r="DT563" i="1"/>
  <c r="DT564" i="1"/>
  <c r="DT565" i="1"/>
  <c r="DT566" i="1"/>
  <c r="DT567" i="1"/>
  <c r="DT568" i="1"/>
  <c r="DT569" i="1"/>
  <c r="DT570" i="1"/>
  <c r="DT571" i="1"/>
  <c r="DT572" i="1"/>
  <c r="DT573" i="1"/>
  <c r="DT574" i="1"/>
  <c r="DT575" i="1"/>
  <c r="DT576" i="1"/>
  <c r="DT577" i="1"/>
  <c r="DT578" i="1"/>
  <c r="DT579" i="1"/>
  <c r="DT580" i="1"/>
  <c r="DT581" i="1"/>
  <c r="DT582" i="1"/>
  <c r="DT583" i="1"/>
  <c r="DT584" i="1"/>
  <c r="DT585" i="1"/>
  <c r="DT586" i="1"/>
  <c r="DT587" i="1"/>
  <c r="DT588" i="1"/>
  <c r="DT589" i="1"/>
  <c r="DT590" i="1"/>
  <c r="DT591" i="1"/>
  <c r="DT592" i="1"/>
  <c r="DT593" i="1"/>
  <c r="DT594" i="1"/>
  <c r="DT595" i="1"/>
  <c r="DT596" i="1"/>
  <c r="DT597" i="1"/>
  <c r="DT598" i="1"/>
  <c r="DT599" i="1"/>
  <c r="DT600" i="1"/>
  <c r="DT601" i="1"/>
  <c r="DT602" i="1"/>
  <c r="DT603" i="1"/>
  <c r="DT604" i="1"/>
  <c r="DT605" i="1"/>
  <c r="DT606" i="1"/>
  <c r="DT607" i="1"/>
  <c r="DT608" i="1"/>
  <c r="DT609" i="1"/>
  <c r="DT610" i="1"/>
  <c r="DT611" i="1"/>
  <c r="DT612" i="1"/>
  <c r="DT613" i="1"/>
  <c r="DT614" i="1"/>
  <c r="DT615" i="1"/>
  <c r="DT616" i="1"/>
  <c r="DT617" i="1"/>
  <c r="DT618" i="1"/>
  <c r="DT619" i="1"/>
  <c r="DT620" i="1"/>
  <c r="DT621" i="1"/>
  <c r="DT622" i="1"/>
  <c r="DT623" i="1"/>
  <c r="DT624" i="1"/>
  <c r="DT625" i="1"/>
  <c r="DT626" i="1"/>
  <c r="DT627" i="1"/>
  <c r="DT628" i="1"/>
  <c r="DT629" i="1"/>
  <c r="DT630" i="1"/>
  <c r="DT631" i="1"/>
  <c r="DT632" i="1"/>
  <c r="DT633" i="1"/>
  <c r="DT634" i="1"/>
  <c r="DT635" i="1"/>
  <c r="DT636" i="1"/>
  <c r="DT637" i="1"/>
  <c r="DT638" i="1"/>
  <c r="DT639" i="1"/>
  <c r="DT640" i="1"/>
  <c r="DT641" i="1"/>
  <c r="DT642" i="1"/>
  <c r="DT643" i="1"/>
  <c r="DT644" i="1"/>
  <c r="DT645" i="1"/>
  <c r="DT646" i="1"/>
  <c r="DT647" i="1"/>
  <c r="DT648" i="1"/>
  <c r="DT649" i="1"/>
  <c r="DT650" i="1"/>
  <c r="DT651" i="1"/>
  <c r="DT652" i="1"/>
  <c r="DT653" i="1"/>
  <c r="DT654" i="1"/>
  <c r="DT655" i="1"/>
  <c r="DT656" i="1"/>
  <c r="DT657" i="1"/>
  <c r="DT658" i="1"/>
  <c r="DT659" i="1"/>
  <c r="DT660" i="1"/>
  <c r="DT661" i="1"/>
  <c r="DT662" i="1"/>
  <c r="DT663" i="1"/>
  <c r="DT664" i="1"/>
  <c r="DT665" i="1"/>
  <c r="DT666" i="1"/>
  <c r="DT667" i="1"/>
  <c r="DT668" i="1"/>
  <c r="DT669" i="1"/>
  <c r="DT670" i="1"/>
  <c r="DT671" i="1"/>
  <c r="DT672" i="1"/>
  <c r="DT673" i="1"/>
  <c r="DT674" i="1"/>
  <c r="DT675" i="1"/>
  <c r="DT676" i="1"/>
  <c r="DT677" i="1"/>
  <c r="DT678" i="1"/>
  <c r="DT679" i="1"/>
  <c r="DT680" i="1"/>
  <c r="DT681" i="1"/>
  <c r="DT682" i="1"/>
  <c r="DT683" i="1"/>
  <c r="DT684" i="1"/>
  <c r="DT685" i="1"/>
  <c r="DT686" i="1"/>
  <c r="DT687" i="1"/>
  <c r="DT688" i="1"/>
  <c r="DT689" i="1"/>
  <c r="DT690" i="1"/>
  <c r="DT691" i="1"/>
  <c r="DT692" i="1"/>
  <c r="DT693" i="1"/>
  <c r="DT694" i="1"/>
  <c r="DT695" i="1"/>
  <c r="DT696" i="1"/>
  <c r="DT697" i="1"/>
  <c r="DT698" i="1"/>
  <c r="DT699" i="1"/>
  <c r="DT700" i="1"/>
  <c r="DT701" i="1"/>
  <c r="DT702" i="1"/>
  <c r="DT703" i="1"/>
  <c r="DT704" i="1"/>
  <c r="DT705" i="1"/>
  <c r="DT706" i="1"/>
  <c r="DT707" i="1"/>
  <c r="DT708" i="1"/>
  <c r="DT709" i="1"/>
  <c r="DT710" i="1"/>
  <c r="DT711" i="1"/>
  <c r="DT712" i="1"/>
  <c r="DT713" i="1"/>
  <c r="DT714" i="1"/>
  <c r="DT715" i="1"/>
  <c r="DT716" i="1"/>
  <c r="DT717" i="1"/>
  <c r="DT718" i="1"/>
  <c r="DT719" i="1"/>
  <c r="DT720" i="1"/>
  <c r="DT721" i="1"/>
  <c r="DT722" i="1"/>
  <c r="DT723" i="1"/>
  <c r="DT724" i="1"/>
  <c r="DT725" i="1"/>
  <c r="DT726" i="1"/>
  <c r="DT727" i="1"/>
  <c r="DT728" i="1"/>
  <c r="DT729" i="1"/>
  <c r="DT730" i="1"/>
  <c r="DT731" i="1"/>
  <c r="DT732" i="1"/>
  <c r="DT733" i="1"/>
  <c r="DT734" i="1"/>
  <c r="DT735" i="1"/>
  <c r="DT736" i="1"/>
  <c r="DT737" i="1"/>
  <c r="DT738" i="1"/>
  <c r="DT739" i="1"/>
  <c r="DT740" i="1"/>
  <c r="DT741" i="1"/>
  <c r="DT742" i="1"/>
  <c r="DT743" i="1"/>
  <c r="DT744" i="1"/>
  <c r="DT745" i="1"/>
  <c r="DT746" i="1"/>
  <c r="DT747" i="1"/>
  <c r="DT748" i="1"/>
  <c r="DT749" i="1"/>
  <c r="DT750" i="1"/>
  <c r="DT751" i="1"/>
  <c r="DT752" i="1"/>
  <c r="DT753" i="1"/>
  <c r="DT754" i="1"/>
  <c r="DT755" i="1"/>
  <c r="DT756" i="1"/>
  <c r="DT757" i="1"/>
  <c r="DT758" i="1"/>
  <c r="DT759" i="1"/>
  <c r="DT760" i="1"/>
  <c r="DT761" i="1"/>
  <c r="DT762" i="1"/>
  <c r="DT763" i="1"/>
  <c r="DT764" i="1"/>
  <c r="DT765" i="1"/>
  <c r="DT766" i="1"/>
  <c r="DT767" i="1"/>
  <c r="DT768" i="1"/>
  <c r="DT769" i="1"/>
  <c r="DT770" i="1"/>
  <c r="DT771" i="1"/>
  <c r="DT772" i="1"/>
  <c r="DT773" i="1"/>
  <c r="DT774" i="1"/>
  <c r="DT775" i="1"/>
  <c r="DT776" i="1"/>
  <c r="DT777" i="1"/>
  <c r="DT778" i="1"/>
  <c r="DT779" i="1"/>
  <c r="DT780" i="1"/>
  <c r="DT781" i="1"/>
  <c r="DT782" i="1"/>
  <c r="DT783" i="1"/>
  <c r="DT784" i="1"/>
  <c r="DT785" i="1"/>
  <c r="DT786" i="1"/>
  <c r="DT787" i="1"/>
  <c r="DT788" i="1"/>
  <c r="DT789" i="1"/>
  <c r="DT790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49" i="1"/>
  <c r="DS50" i="1"/>
  <c r="DS51" i="1"/>
  <c r="DS52" i="1"/>
  <c r="DS53" i="1"/>
  <c r="DS54" i="1"/>
  <c r="DS55" i="1"/>
  <c r="DS56" i="1"/>
  <c r="DS57" i="1"/>
  <c r="DS58" i="1"/>
  <c r="DS59" i="1"/>
  <c r="DS60" i="1"/>
  <c r="DS61" i="1"/>
  <c r="DS62" i="1"/>
  <c r="DS63" i="1"/>
  <c r="DS64" i="1"/>
  <c r="DS65" i="1"/>
  <c r="DS66" i="1"/>
  <c r="DS67" i="1"/>
  <c r="DS68" i="1"/>
  <c r="DS69" i="1"/>
  <c r="DS70" i="1"/>
  <c r="DS71" i="1"/>
  <c r="DS72" i="1"/>
  <c r="DS73" i="1"/>
  <c r="DS74" i="1"/>
  <c r="DS75" i="1"/>
  <c r="DS76" i="1"/>
  <c r="DS77" i="1"/>
  <c r="DS78" i="1"/>
  <c r="DS79" i="1"/>
  <c r="DS80" i="1"/>
  <c r="DS81" i="1"/>
  <c r="DS82" i="1"/>
  <c r="DS83" i="1"/>
  <c r="DS84" i="1"/>
  <c r="DS85" i="1"/>
  <c r="DS86" i="1"/>
  <c r="DS87" i="1"/>
  <c r="DS88" i="1"/>
  <c r="DS89" i="1"/>
  <c r="DS90" i="1"/>
  <c r="DS91" i="1"/>
  <c r="DS92" i="1"/>
  <c r="DS93" i="1"/>
  <c r="DS94" i="1"/>
  <c r="DS95" i="1"/>
  <c r="DS96" i="1"/>
  <c r="DS97" i="1"/>
  <c r="DS98" i="1"/>
  <c r="DS99" i="1"/>
  <c r="DS100" i="1"/>
  <c r="DS101" i="1"/>
  <c r="DS102" i="1"/>
  <c r="DS103" i="1"/>
  <c r="DS104" i="1"/>
  <c r="DS105" i="1"/>
  <c r="DS106" i="1"/>
  <c r="DS107" i="1"/>
  <c r="DS108" i="1"/>
  <c r="DS109" i="1"/>
  <c r="DS110" i="1"/>
  <c r="DS111" i="1"/>
  <c r="DS112" i="1"/>
  <c r="DS113" i="1"/>
  <c r="DS114" i="1"/>
  <c r="DS115" i="1"/>
  <c r="DS116" i="1"/>
  <c r="DS117" i="1"/>
  <c r="DS118" i="1"/>
  <c r="DS119" i="1"/>
  <c r="DS120" i="1"/>
  <c r="DS121" i="1"/>
  <c r="DS122" i="1"/>
  <c r="DS123" i="1"/>
  <c r="DS124" i="1"/>
  <c r="DS125" i="1"/>
  <c r="DS126" i="1"/>
  <c r="DS127" i="1"/>
  <c r="DS128" i="1"/>
  <c r="DS129" i="1"/>
  <c r="DS130" i="1"/>
  <c r="DS131" i="1"/>
  <c r="DS132" i="1"/>
  <c r="DS133" i="1"/>
  <c r="DS134" i="1"/>
  <c r="DS135" i="1"/>
  <c r="DS136" i="1"/>
  <c r="DS137" i="1"/>
  <c r="DS138" i="1"/>
  <c r="DS139" i="1"/>
  <c r="DS140" i="1"/>
  <c r="DS141" i="1"/>
  <c r="DS142" i="1"/>
  <c r="DS143" i="1"/>
  <c r="DS144" i="1"/>
  <c r="DS145" i="1"/>
  <c r="DS146" i="1"/>
  <c r="DS147" i="1"/>
  <c r="DS148" i="1"/>
  <c r="DS149" i="1"/>
  <c r="DS150" i="1"/>
  <c r="DS151" i="1"/>
  <c r="DS152" i="1"/>
  <c r="DS153" i="1"/>
  <c r="DS154" i="1"/>
  <c r="DS155" i="1"/>
  <c r="DS156" i="1"/>
  <c r="DS157" i="1"/>
  <c r="DS158" i="1"/>
  <c r="DS159" i="1"/>
  <c r="DS160" i="1"/>
  <c r="DS161" i="1"/>
  <c r="DS162" i="1"/>
  <c r="DS163" i="1"/>
  <c r="DS164" i="1"/>
  <c r="DS165" i="1"/>
  <c r="DS166" i="1"/>
  <c r="DS167" i="1"/>
  <c r="DS168" i="1"/>
  <c r="DS169" i="1"/>
  <c r="DS170" i="1"/>
  <c r="DS171" i="1"/>
  <c r="DS172" i="1"/>
  <c r="DS173" i="1"/>
  <c r="DS174" i="1"/>
  <c r="DS175" i="1"/>
  <c r="DS176" i="1"/>
  <c r="DS177" i="1"/>
  <c r="DS178" i="1"/>
  <c r="DS179" i="1"/>
  <c r="DS180" i="1"/>
  <c r="DS181" i="1"/>
  <c r="DS182" i="1"/>
  <c r="DS183" i="1"/>
  <c r="DS184" i="1"/>
  <c r="DS185" i="1"/>
  <c r="DS186" i="1"/>
  <c r="DS187" i="1"/>
  <c r="DS188" i="1"/>
  <c r="DS189" i="1"/>
  <c r="DS190" i="1"/>
  <c r="DS191" i="1"/>
  <c r="DS192" i="1"/>
  <c r="DS193" i="1"/>
  <c r="DS194" i="1"/>
  <c r="DS195" i="1"/>
  <c r="DS196" i="1"/>
  <c r="DS197" i="1"/>
  <c r="DS198" i="1"/>
  <c r="DS199" i="1"/>
  <c r="DS200" i="1"/>
  <c r="DS201" i="1"/>
  <c r="DS202" i="1"/>
  <c r="DS203" i="1"/>
  <c r="DS204" i="1"/>
  <c r="DS205" i="1"/>
  <c r="DS206" i="1"/>
  <c r="DS207" i="1"/>
  <c r="DS208" i="1"/>
  <c r="DS209" i="1"/>
  <c r="DS210" i="1"/>
  <c r="DS211" i="1"/>
  <c r="DS212" i="1"/>
  <c r="DS213" i="1"/>
  <c r="DS214" i="1"/>
  <c r="DS215" i="1"/>
  <c r="DS216" i="1"/>
  <c r="DS217" i="1"/>
  <c r="DS218" i="1"/>
  <c r="DS219" i="1"/>
  <c r="DS220" i="1"/>
  <c r="DS221" i="1"/>
  <c r="DS222" i="1"/>
  <c r="DS223" i="1"/>
  <c r="DS224" i="1"/>
  <c r="DS225" i="1"/>
  <c r="DS226" i="1"/>
  <c r="DS227" i="1"/>
  <c r="DS228" i="1"/>
  <c r="DS229" i="1"/>
  <c r="DS230" i="1"/>
  <c r="DS231" i="1"/>
  <c r="DS232" i="1"/>
  <c r="DS233" i="1"/>
  <c r="DS234" i="1"/>
  <c r="DS235" i="1"/>
  <c r="DS236" i="1"/>
  <c r="DS237" i="1"/>
  <c r="DS238" i="1"/>
  <c r="DS239" i="1"/>
  <c r="DS240" i="1"/>
  <c r="DS241" i="1"/>
  <c r="DS242" i="1"/>
  <c r="DS243" i="1"/>
  <c r="DS244" i="1"/>
  <c r="DS245" i="1"/>
  <c r="DS246" i="1"/>
  <c r="DS247" i="1"/>
  <c r="DS248" i="1"/>
  <c r="DS249" i="1"/>
  <c r="DS250" i="1"/>
  <c r="DS251" i="1"/>
  <c r="DS252" i="1"/>
  <c r="DS253" i="1"/>
  <c r="DS254" i="1"/>
  <c r="DS255" i="1"/>
  <c r="DS256" i="1"/>
  <c r="DS257" i="1"/>
  <c r="DS258" i="1"/>
  <c r="DS259" i="1"/>
  <c r="DS260" i="1"/>
  <c r="DS261" i="1"/>
  <c r="DS262" i="1"/>
  <c r="DS263" i="1"/>
  <c r="DS264" i="1"/>
  <c r="DS265" i="1"/>
  <c r="DS266" i="1"/>
  <c r="DS267" i="1"/>
  <c r="DS268" i="1"/>
  <c r="DS269" i="1"/>
  <c r="DS270" i="1"/>
  <c r="DS271" i="1"/>
  <c r="DS272" i="1"/>
  <c r="DS273" i="1"/>
  <c r="DS274" i="1"/>
  <c r="DS275" i="1"/>
  <c r="DS276" i="1"/>
  <c r="DS277" i="1"/>
  <c r="DS278" i="1"/>
  <c r="DS279" i="1"/>
  <c r="DS280" i="1"/>
  <c r="DS281" i="1"/>
  <c r="DS282" i="1"/>
  <c r="DS283" i="1"/>
  <c r="DS284" i="1"/>
  <c r="DS285" i="1"/>
  <c r="DS286" i="1"/>
  <c r="DS287" i="1"/>
  <c r="DS288" i="1"/>
  <c r="DS289" i="1"/>
  <c r="DS290" i="1"/>
  <c r="DS291" i="1"/>
  <c r="DS292" i="1"/>
  <c r="DS293" i="1"/>
  <c r="DS294" i="1"/>
  <c r="DS295" i="1"/>
  <c r="DS296" i="1"/>
  <c r="DS297" i="1"/>
  <c r="DS298" i="1"/>
  <c r="DS299" i="1"/>
  <c r="DS300" i="1"/>
  <c r="DS301" i="1"/>
  <c r="DS302" i="1"/>
  <c r="DS303" i="1"/>
  <c r="DS304" i="1"/>
  <c r="DS305" i="1"/>
  <c r="DS306" i="1"/>
  <c r="DS307" i="1"/>
  <c r="DS308" i="1"/>
  <c r="DS309" i="1"/>
  <c r="DS310" i="1"/>
  <c r="DS311" i="1"/>
  <c r="DS312" i="1"/>
  <c r="DS313" i="1"/>
  <c r="DS314" i="1"/>
  <c r="DS315" i="1"/>
  <c r="DS316" i="1"/>
  <c r="DS317" i="1"/>
  <c r="DS318" i="1"/>
  <c r="DS319" i="1"/>
  <c r="DS320" i="1"/>
  <c r="DS321" i="1"/>
  <c r="DS322" i="1"/>
  <c r="DS323" i="1"/>
  <c r="DS324" i="1"/>
  <c r="DS325" i="1"/>
  <c r="DS326" i="1"/>
  <c r="DS327" i="1"/>
  <c r="DS328" i="1"/>
  <c r="DS329" i="1"/>
  <c r="DS330" i="1"/>
  <c r="DS331" i="1"/>
  <c r="DS332" i="1"/>
  <c r="DS333" i="1"/>
  <c r="DS334" i="1"/>
  <c r="DS335" i="1"/>
  <c r="DS336" i="1"/>
  <c r="DS337" i="1"/>
  <c r="DS338" i="1"/>
  <c r="DS339" i="1"/>
  <c r="DS340" i="1"/>
  <c r="DS341" i="1"/>
  <c r="DS342" i="1"/>
  <c r="DS343" i="1"/>
  <c r="DS344" i="1"/>
  <c r="DS345" i="1"/>
  <c r="DS346" i="1"/>
  <c r="DS347" i="1"/>
  <c r="DS348" i="1"/>
  <c r="DS349" i="1"/>
  <c r="DS350" i="1"/>
  <c r="DS351" i="1"/>
  <c r="DS352" i="1"/>
  <c r="DS353" i="1"/>
  <c r="DS354" i="1"/>
  <c r="DS355" i="1"/>
  <c r="DS356" i="1"/>
  <c r="DS357" i="1"/>
  <c r="DS358" i="1"/>
  <c r="DS359" i="1"/>
  <c r="DS360" i="1"/>
  <c r="DS361" i="1"/>
  <c r="DS362" i="1"/>
  <c r="DS363" i="1"/>
  <c r="DS364" i="1"/>
  <c r="DS365" i="1"/>
  <c r="DS366" i="1"/>
  <c r="DS367" i="1"/>
  <c r="DS368" i="1"/>
  <c r="DS369" i="1"/>
  <c r="DS370" i="1"/>
  <c r="DS371" i="1"/>
  <c r="DS372" i="1"/>
  <c r="DS373" i="1"/>
  <c r="DS374" i="1"/>
  <c r="DS375" i="1"/>
  <c r="DS376" i="1"/>
  <c r="DS377" i="1"/>
  <c r="DS378" i="1"/>
  <c r="DS379" i="1"/>
  <c r="DS380" i="1"/>
  <c r="DS381" i="1"/>
  <c r="DS382" i="1"/>
  <c r="DS383" i="1"/>
  <c r="DS384" i="1"/>
  <c r="DS385" i="1"/>
  <c r="DS386" i="1"/>
  <c r="DS387" i="1"/>
  <c r="DS388" i="1"/>
  <c r="DS389" i="1"/>
  <c r="DS390" i="1"/>
  <c r="DS391" i="1"/>
  <c r="DS392" i="1"/>
  <c r="DS393" i="1"/>
  <c r="DS394" i="1"/>
  <c r="DS395" i="1"/>
  <c r="DS396" i="1"/>
  <c r="DS397" i="1"/>
  <c r="DS398" i="1"/>
  <c r="DS399" i="1"/>
  <c r="DS400" i="1"/>
  <c r="DS401" i="1"/>
  <c r="DS402" i="1"/>
  <c r="DS403" i="1"/>
  <c r="DS404" i="1"/>
  <c r="DS405" i="1"/>
  <c r="DS406" i="1"/>
  <c r="DS407" i="1"/>
  <c r="DS408" i="1"/>
  <c r="DS409" i="1"/>
  <c r="DS410" i="1"/>
  <c r="DS411" i="1"/>
  <c r="DS412" i="1"/>
  <c r="DS413" i="1"/>
  <c r="DS414" i="1"/>
  <c r="DS415" i="1"/>
  <c r="DS416" i="1"/>
  <c r="DS417" i="1"/>
  <c r="DS418" i="1"/>
  <c r="DS419" i="1"/>
  <c r="DS420" i="1"/>
  <c r="DS421" i="1"/>
  <c r="DS422" i="1"/>
  <c r="DS423" i="1"/>
  <c r="DS424" i="1"/>
  <c r="DS425" i="1"/>
  <c r="DS426" i="1"/>
  <c r="DS427" i="1"/>
  <c r="DS428" i="1"/>
  <c r="DS429" i="1"/>
  <c r="DS430" i="1"/>
  <c r="DS431" i="1"/>
  <c r="DS432" i="1"/>
  <c r="DS433" i="1"/>
  <c r="DS434" i="1"/>
  <c r="DS435" i="1"/>
  <c r="DS436" i="1"/>
  <c r="DS437" i="1"/>
  <c r="DS438" i="1"/>
  <c r="DS439" i="1"/>
  <c r="DS440" i="1"/>
  <c r="DS441" i="1"/>
  <c r="DS442" i="1"/>
  <c r="DS443" i="1"/>
  <c r="DS444" i="1"/>
  <c r="DS445" i="1"/>
  <c r="DS446" i="1"/>
  <c r="DS447" i="1"/>
  <c r="DS448" i="1"/>
  <c r="DS449" i="1"/>
  <c r="DS450" i="1"/>
  <c r="DS451" i="1"/>
  <c r="DS452" i="1"/>
  <c r="DS453" i="1"/>
  <c r="DS454" i="1"/>
  <c r="DS455" i="1"/>
  <c r="DS456" i="1"/>
  <c r="DS457" i="1"/>
  <c r="DS458" i="1"/>
  <c r="DS459" i="1"/>
  <c r="DS460" i="1"/>
  <c r="DS461" i="1"/>
  <c r="DS462" i="1"/>
  <c r="DS463" i="1"/>
  <c r="DS464" i="1"/>
  <c r="DS465" i="1"/>
  <c r="DS466" i="1"/>
  <c r="DS467" i="1"/>
  <c r="DS468" i="1"/>
  <c r="DS469" i="1"/>
  <c r="DS470" i="1"/>
  <c r="DS471" i="1"/>
  <c r="DS472" i="1"/>
  <c r="DS473" i="1"/>
  <c r="DS474" i="1"/>
  <c r="DS475" i="1"/>
  <c r="DS476" i="1"/>
  <c r="DS477" i="1"/>
  <c r="DS478" i="1"/>
  <c r="DS479" i="1"/>
  <c r="DS480" i="1"/>
  <c r="DS481" i="1"/>
  <c r="DS482" i="1"/>
  <c r="DS483" i="1"/>
  <c r="DS484" i="1"/>
  <c r="DS485" i="1"/>
  <c r="DS486" i="1"/>
  <c r="DS487" i="1"/>
  <c r="DS488" i="1"/>
  <c r="DS489" i="1"/>
  <c r="DS490" i="1"/>
  <c r="DS491" i="1"/>
  <c r="DS492" i="1"/>
  <c r="DS493" i="1"/>
  <c r="DS494" i="1"/>
  <c r="DS495" i="1"/>
  <c r="DS496" i="1"/>
  <c r="DS497" i="1"/>
  <c r="DS498" i="1"/>
  <c r="DS499" i="1"/>
  <c r="DS500" i="1"/>
  <c r="DS501" i="1"/>
  <c r="DS502" i="1"/>
  <c r="DS503" i="1"/>
  <c r="DS504" i="1"/>
  <c r="DS505" i="1"/>
  <c r="DS506" i="1"/>
  <c r="DS507" i="1"/>
  <c r="DS508" i="1"/>
  <c r="DS509" i="1"/>
  <c r="DS510" i="1"/>
  <c r="DS511" i="1"/>
  <c r="DS512" i="1"/>
  <c r="DS513" i="1"/>
  <c r="DS514" i="1"/>
  <c r="DS515" i="1"/>
  <c r="DS516" i="1"/>
  <c r="DS517" i="1"/>
  <c r="DS518" i="1"/>
  <c r="DS519" i="1"/>
  <c r="DS520" i="1"/>
  <c r="DS521" i="1"/>
  <c r="DS522" i="1"/>
  <c r="DS523" i="1"/>
  <c r="DS524" i="1"/>
  <c r="DS525" i="1"/>
  <c r="DS526" i="1"/>
  <c r="DS527" i="1"/>
  <c r="DS528" i="1"/>
  <c r="DS529" i="1"/>
  <c r="DS530" i="1"/>
  <c r="DS531" i="1"/>
  <c r="DS532" i="1"/>
  <c r="DS533" i="1"/>
  <c r="DS534" i="1"/>
  <c r="DS535" i="1"/>
  <c r="DS536" i="1"/>
  <c r="DS537" i="1"/>
  <c r="DS538" i="1"/>
  <c r="DS539" i="1"/>
  <c r="DS540" i="1"/>
  <c r="DS541" i="1"/>
  <c r="DS542" i="1"/>
  <c r="DS543" i="1"/>
  <c r="DS544" i="1"/>
  <c r="DS545" i="1"/>
  <c r="DS546" i="1"/>
  <c r="DS547" i="1"/>
  <c r="DS548" i="1"/>
  <c r="DS549" i="1"/>
  <c r="DS550" i="1"/>
  <c r="DS551" i="1"/>
  <c r="DS552" i="1"/>
  <c r="DS553" i="1"/>
  <c r="DS554" i="1"/>
  <c r="DS555" i="1"/>
  <c r="DS556" i="1"/>
  <c r="DS557" i="1"/>
  <c r="DS558" i="1"/>
  <c r="DS559" i="1"/>
  <c r="DS560" i="1"/>
  <c r="DS561" i="1"/>
  <c r="DS562" i="1"/>
  <c r="DS563" i="1"/>
  <c r="DS564" i="1"/>
  <c r="DS565" i="1"/>
  <c r="DS566" i="1"/>
  <c r="DS567" i="1"/>
  <c r="DS568" i="1"/>
  <c r="DS569" i="1"/>
  <c r="DS570" i="1"/>
  <c r="DS571" i="1"/>
  <c r="DS572" i="1"/>
  <c r="DS573" i="1"/>
  <c r="DS574" i="1"/>
  <c r="DS575" i="1"/>
  <c r="DS576" i="1"/>
  <c r="DS577" i="1"/>
  <c r="DS578" i="1"/>
  <c r="DS579" i="1"/>
  <c r="DS580" i="1"/>
  <c r="DS581" i="1"/>
  <c r="DS582" i="1"/>
  <c r="DS583" i="1"/>
  <c r="DS584" i="1"/>
  <c r="DS585" i="1"/>
  <c r="DS586" i="1"/>
  <c r="DS587" i="1"/>
  <c r="DS588" i="1"/>
  <c r="DS589" i="1"/>
  <c r="DS590" i="1"/>
  <c r="DS591" i="1"/>
  <c r="DS592" i="1"/>
  <c r="DS593" i="1"/>
  <c r="DS594" i="1"/>
  <c r="DS595" i="1"/>
  <c r="DS596" i="1"/>
  <c r="DS597" i="1"/>
  <c r="DS598" i="1"/>
  <c r="DS599" i="1"/>
  <c r="DS600" i="1"/>
  <c r="DS601" i="1"/>
  <c r="DS602" i="1"/>
  <c r="DS603" i="1"/>
  <c r="DS604" i="1"/>
  <c r="DS605" i="1"/>
  <c r="DS606" i="1"/>
  <c r="DS607" i="1"/>
  <c r="DS608" i="1"/>
  <c r="DS609" i="1"/>
  <c r="DS610" i="1"/>
  <c r="DS611" i="1"/>
  <c r="DS612" i="1"/>
  <c r="DS613" i="1"/>
  <c r="DS614" i="1"/>
  <c r="DS615" i="1"/>
  <c r="DS616" i="1"/>
  <c r="DS617" i="1"/>
  <c r="DS618" i="1"/>
  <c r="DS619" i="1"/>
  <c r="DS620" i="1"/>
  <c r="DS621" i="1"/>
  <c r="DS622" i="1"/>
  <c r="DS623" i="1"/>
  <c r="DS624" i="1"/>
  <c r="DS625" i="1"/>
  <c r="DS626" i="1"/>
  <c r="DS627" i="1"/>
  <c r="DS628" i="1"/>
  <c r="DS629" i="1"/>
  <c r="DS630" i="1"/>
  <c r="DS631" i="1"/>
  <c r="DS632" i="1"/>
  <c r="DS633" i="1"/>
  <c r="DS634" i="1"/>
  <c r="DS635" i="1"/>
  <c r="DS636" i="1"/>
  <c r="DS637" i="1"/>
  <c r="DS638" i="1"/>
  <c r="DS639" i="1"/>
  <c r="DS640" i="1"/>
  <c r="DS641" i="1"/>
  <c r="DS642" i="1"/>
  <c r="DS643" i="1"/>
  <c r="DS644" i="1"/>
  <c r="DS645" i="1"/>
  <c r="DS646" i="1"/>
  <c r="DS647" i="1"/>
  <c r="DS648" i="1"/>
  <c r="DS649" i="1"/>
  <c r="DS650" i="1"/>
  <c r="DS651" i="1"/>
  <c r="DS652" i="1"/>
  <c r="DS653" i="1"/>
  <c r="DS654" i="1"/>
  <c r="DS655" i="1"/>
  <c r="DS656" i="1"/>
  <c r="DS657" i="1"/>
  <c r="DS658" i="1"/>
  <c r="DS659" i="1"/>
  <c r="DS660" i="1"/>
  <c r="DS661" i="1"/>
  <c r="DS662" i="1"/>
  <c r="DS663" i="1"/>
  <c r="DS664" i="1"/>
  <c r="DS665" i="1"/>
  <c r="DS666" i="1"/>
  <c r="DS667" i="1"/>
  <c r="DS668" i="1"/>
  <c r="DS669" i="1"/>
  <c r="DS670" i="1"/>
  <c r="DS671" i="1"/>
  <c r="DS672" i="1"/>
  <c r="DS673" i="1"/>
  <c r="DS674" i="1"/>
  <c r="DS675" i="1"/>
  <c r="DS676" i="1"/>
  <c r="DS677" i="1"/>
  <c r="DS678" i="1"/>
  <c r="DS679" i="1"/>
  <c r="DS680" i="1"/>
  <c r="DS681" i="1"/>
  <c r="DS682" i="1"/>
  <c r="DS683" i="1"/>
  <c r="DS684" i="1"/>
  <c r="DS685" i="1"/>
  <c r="DS686" i="1"/>
  <c r="DS687" i="1"/>
  <c r="DS688" i="1"/>
  <c r="DS689" i="1"/>
  <c r="DS690" i="1"/>
  <c r="DS691" i="1"/>
  <c r="DS692" i="1"/>
  <c r="DS693" i="1"/>
  <c r="DS694" i="1"/>
  <c r="DS695" i="1"/>
  <c r="DS696" i="1"/>
  <c r="DS697" i="1"/>
  <c r="DS698" i="1"/>
  <c r="DS699" i="1"/>
  <c r="DS700" i="1"/>
  <c r="DS701" i="1"/>
  <c r="DS702" i="1"/>
  <c r="DS703" i="1"/>
  <c r="DS704" i="1"/>
  <c r="DS705" i="1"/>
  <c r="DS706" i="1"/>
  <c r="DS707" i="1"/>
  <c r="DS708" i="1"/>
  <c r="DS709" i="1"/>
  <c r="DS710" i="1"/>
  <c r="DS711" i="1"/>
  <c r="DS712" i="1"/>
  <c r="DS713" i="1"/>
  <c r="DS714" i="1"/>
  <c r="DS715" i="1"/>
  <c r="DS716" i="1"/>
  <c r="DS717" i="1"/>
  <c r="DS718" i="1"/>
  <c r="DS719" i="1"/>
  <c r="DS720" i="1"/>
  <c r="DS721" i="1"/>
  <c r="DS722" i="1"/>
  <c r="DS723" i="1"/>
  <c r="DS724" i="1"/>
  <c r="DS725" i="1"/>
  <c r="DS726" i="1"/>
  <c r="DS727" i="1"/>
  <c r="DS728" i="1"/>
  <c r="DS729" i="1"/>
  <c r="DS730" i="1"/>
  <c r="DS731" i="1"/>
  <c r="DS732" i="1"/>
  <c r="DS733" i="1"/>
  <c r="DS734" i="1"/>
  <c r="DS735" i="1"/>
  <c r="DS736" i="1"/>
  <c r="DS737" i="1"/>
  <c r="DS738" i="1"/>
  <c r="DS739" i="1"/>
  <c r="DS740" i="1"/>
  <c r="DS741" i="1"/>
  <c r="DS742" i="1"/>
  <c r="DS743" i="1"/>
  <c r="DS744" i="1"/>
  <c r="DS745" i="1"/>
  <c r="DS746" i="1"/>
  <c r="DS747" i="1"/>
  <c r="DS748" i="1"/>
  <c r="DS749" i="1"/>
  <c r="DS750" i="1"/>
  <c r="DS751" i="1"/>
  <c r="DS752" i="1"/>
  <c r="DS753" i="1"/>
  <c r="DS754" i="1"/>
  <c r="DS755" i="1"/>
  <c r="DS756" i="1"/>
  <c r="DS757" i="1"/>
  <c r="DS758" i="1"/>
  <c r="DS759" i="1"/>
  <c r="DS760" i="1"/>
  <c r="DS761" i="1"/>
  <c r="DS762" i="1"/>
  <c r="DS763" i="1"/>
  <c r="DS764" i="1"/>
  <c r="DS765" i="1"/>
  <c r="DS766" i="1"/>
  <c r="DS767" i="1"/>
  <c r="DS768" i="1"/>
  <c r="DS769" i="1"/>
  <c r="DS770" i="1"/>
  <c r="DS771" i="1"/>
  <c r="DS772" i="1"/>
  <c r="DS773" i="1"/>
  <c r="DS774" i="1"/>
  <c r="DS775" i="1"/>
  <c r="DS776" i="1"/>
  <c r="DS777" i="1"/>
  <c r="DS778" i="1"/>
  <c r="DS779" i="1"/>
  <c r="DS780" i="1"/>
  <c r="DS781" i="1"/>
  <c r="DS782" i="1"/>
  <c r="DS783" i="1"/>
  <c r="DS784" i="1"/>
  <c r="DS785" i="1"/>
  <c r="DS786" i="1"/>
  <c r="DS787" i="1"/>
  <c r="DS788" i="1"/>
  <c r="DS789" i="1"/>
  <c r="DS790" i="1"/>
  <c r="DO7" i="1" l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<sst xmlns="http://schemas.openxmlformats.org/spreadsheetml/2006/main" count="2678" uniqueCount="448">
  <si>
    <t>ИТОГОВЫЙ ПРОТОКОЛ</t>
  </si>
  <si>
    <t>Дата турнира</t>
  </si>
  <si>
    <t>Название турнира</t>
  </si>
  <si>
    <t>Место проведения</t>
  </si>
  <si>
    <t>Москва, ул. Судостроительная, 46/1,  ТЗ "Эверест"</t>
  </si>
  <si>
    <t>Организатор</t>
  </si>
  <si>
    <t>Сыдыков Роман</t>
  </si>
  <si>
    <t>Телефон</t>
  </si>
  <si>
    <t>e-meil</t>
  </si>
  <si>
    <t>sydykov@dancepride.ru</t>
  </si>
  <si>
    <t>№</t>
  </si>
  <si>
    <t>Фамилия Имя Солиста или Пары</t>
  </si>
  <si>
    <t>Клуб</t>
  </si>
  <si>
    <t>Руководители</t>
  </si>
  <si>
    <t xml:space="preserve">Dancepride Trophy W+CH+PL 7 лет и мл. СОЛО  </t>
  </si>
  <si>
    <t>Зачет на N 7 и мл. Соло W</t>
  </si>
  <si>
    <t>Зачет на N 7 и мл. Соло Q</t>
  </si>
  <si>
    <t>Зачет на N 7 и мл. Соло CH</t>
  </si>
  <si>
    <t>Зачет на N 7 и мл. Соло J</t>
  </si>
  <si>
    <t>Зачет ШБТ 7 и мл. ПАРЫ W</t>
  </si>
  <si>
    <t>Зачет ШБТ 7 и мл. ПАРЫ CH</t>
  </si>
  <si>
    <t>Зачет ШБТ 7 и мл. ПАРЫ PL</t>
  </si>
  <si>
    <t>Зачет ШБТ 7 и мл. Соло W</t>
  </si>
  <si>
    <t>Зачет ШБТ 7 и мл. Соло CH</t>
  </si>
  <si>
    <t>Зачет ШБТ 7 и мл. Соло PL</t>
  </si>
  <si>
    <t xml:space="preserve">Классификация N 7 лет и мл. СОЛО  </t>
  </si>
  <si>
    <t>5 лет и мл.  Кубок Ча-Ча-Ча СОЛО</t>
  </si>
  <si>
    <t>7 лет и мл.  Кубок Ча-Ча-Ча ПАРЫ</t>
  </si>
  <si>
    <t>7 лет и мл.  Кубок Ча-Ча-Ча СОЛО</t>
  </si>
  <si>
    <t>7 лет и мл.  Кубок Джайва СОЛО</t>
  </si>
  <si>
    <t>5 лет и мл.  Кубок Польки СОЛО</t>
  </si>
  <si>
    <t>7 лет и мл.  Кубок Польки ПАРЫ</t>
  </si>
  <si>
    <t>7 лет и мл.  Кубок Польки СОЛО</t>
  </si>
  <si>
    <t>7 лет и мл.  Кубок Квикстепа СОЛО</t>
  </si>
  <si>
    <t>5 лет и мл.  Кубок Вальса СОЛО</t>
  </si>
  <si>
    <t>7 лет и мл.  Кубок Вальса ПАРЫ</t>
  </si>
  <si>
    <t>7 лет и мл.  Кубок Вальса СОЛО</t>
  </si>
  <si>
    <t xml:space="preserve">Dancepride Trophy CH 9 лет и мл. СОЛО  </t>
  </si>
  <si>
    <t xml:space="preserve">Dancepride Trophy CH+J 9 лет и мл. СОЛО  </t>
  </si>
  <si>
    <t xml:space="preserve">Dancepride Trophy HH 9 лет и мл. СОЛО  </t>
  </si>
  <si>
    <t xml:space="preserve">Dancepride Trophy W 9 лет и мл. СОЛО  </t>
  </si>
  <si>
    <t xml:space="preserve">Dancepride Trophy W+CH+PL 9 лет и мл. СОЛО  </t>
  </si>
  <si>
    <t xml:space="preserve">Dancepride Trophy W+Q 9 лет и мл. СОЛО  </t>
  </si>
  <si>
    <t>Зачет на N 9 и мл. ПАРЫ W</t>
  </si>
  <si>
    <t>Зачет на N 9 и мл. ПАРЫ Q</t>
  </si>
  <si>
    <t>Зачет на N 9 и мл. ПАРЫ CH</t>
  </si>
  <si>
    <t>Зачет на N 9 и мл. ПАРЫ J</t>
  </si>
  <si>
    <t>Зачет на N 9 и мл. Соло W</t>
  </si>
  <si>
    <t>Зачет на N 9 и мл. Соло Q</t>
  </si>
  <si>
    <t>Зачет на N 9 и мл. Соло CH</t>
  </si>
  <si>
    <t>Зачет на N 9 и мл. Соло J</t>
  </si>
  <si>
    <t>Зачет ШБТ 9 и мл. ПАРЫ W</t>
  </si>
  <si>
    <t>Зачет ШБТ 9 и мл. ПАРЫ CH</t>
  </si>
  <si>
    <t>Зачет ШБТ 9 и мл. ПАРЫ PL</t>
  </si>
  <si>
    <t>Зачет ШБТ 9 и мл. Соло W</t>
  </si>
  <si>
    <t>Зачет ШБТ 9 и мл. Соло CH</t>
  </si>
  <si>
    <t>Зачет ШБТ 9 и мл. Соло J</t>
  </si>
  <si>
    <t xml:space="preserve">Классификация E 9 лет и мл. СОЛО  </t>
  </si>
  <si>
    <t xml:space="preserve">Классификация N 9 лет и мл. ПАРЫ  </t>
  </si>
  <si>
    <t xml:space="preserve">Классификация N 9 лет и мл. СОЛО  </t>
  </si>
  <si>
    <t>9 лет и мл.  Кубок Ча-Ча-Ча ПАРЫ</t>
  </si>
  <si>
    <t>9 лет и мл.  Кубок Ча-Ча-Ча СОЛО</t>
  </si>
  <si>
    <t>9 лет и мл.  Кубок Джайва ПАРЫ</t>
  </si>
  <si>
    <t>9 лет и мл.  Кубок Джайва СОЛО</t>
  </si>
  <si>
    <t>9 лет и мл.  Кубок Польки ПАРЫ</t>
  </si>
  <si>
    <t>9 лет и мл.  Кубок Польки СОЛО</t>
  </si>
  <si>
    <t>9 лет и мл.  Кубок Квикстепа ПАРЫ</t>
  </si>
  <si>
    <t>9 лет и мл.  Кубок Квикстепа СОЛО</t>
  </si>
  <si>
    <t>9 лет и мл.  Кубок Румбы СОЛО</t>
  </si>
  <si>
    <t>9 лет и мл.  Кубок Самбы СОЛО</t>
  </si>
  <si>
    <t>9 лет и мл.  Кубок Танго СОЛО</t>
  </si>
  <si>
    <t>9 лет и мл.  Кубок Венского Вальса СОЛО</t>
  </si>
  <si>
    <t>9 лет и мл.  Кубок Вальса ПАРЫ</t>
  </si>
  <si>
    <t>9 лет и мл.  Кубок Вальса СОЛО</t>
  </si>
  <si>
    <t xml:space="preserve">Dancepride Trophy CH+J 11 лет и мл. ПАРЫ  </t>
  </si>
  <si>
    <t xml:space="preserve">Dancepride Trophy CH+J 11 лет и мл. СОЛО  </t>
  </si>
  <si>
    <t xml:space="preserve">Dancepride Trophy W+Q 11 лет и мл. ПАРЫ  </t>
  </si>
  <si>
    <t xml:space="preserve">Dancepride Trophy W+Q 11 лет и мл. СОЛО  </t>
  </si>
  <si>
    <t xml:space="preserve">Solo LA CH+R+J 10 лет и ст.  </t>
  </si>
  <si>
    <t>Зачет на N 10 и ст. Соло W</t>
  </si>
  <si>
    <t>Зачет на N 10 и ст. Соло Q</t>
  </si>
  <si>
    <t>Зачет на N 10 и ст. Соло CH</t>
  </si>
  <si>
    <t>Зачет на N 10 и ст. Соло J</t>
  </si>
  <si>
    <t>Зачет ШБТ 10 и ст. Соло W</t>
  </si>
  <si>
    <t>Зачет ШБТ 10 и ст. Соло CH</t>
  </si>
  <si>
    <t>Зачет ШБТ 10 и ст. Соло PL</t>
  </si>
  <si>
    <t xml:space="preserve">Классификация E 11 лет и мл. ПАРЫ  </t>
  </si>
  <si>
    <t xml:space="preserve">Классификация E 11 лет и мл. СОЛО  </t>
  </si>
  <si>
    <t xml:space="preserve">Классификация E 12 лет и ст. СОЛО  </t>
  </si>
  <si>
    <t xml:space="preserve">Классификация N 11 лет и мл. ПАРЫ  </t>
  </si>
  <si>
    <t xml:space="preserve">Классификация N 11 лет и мл. СОЛО  </t>
  </si>
  <si>
    <t xml:space="preserve">Классификация N 12 лет и ст. СОЛО  </t>
  </si>
  <si>
    <t>10 лет и ст.  Кубок Ча-Ча-Ча СОЛО</t>
  </si>
  <si>
    <t>10 лет и ст.  Кубок Фокстрота СОЛО</t>
  </si>
  <si>
    <t>10 лет и ст.  Кубок Джайва СОЛО</t>
  </si>
  <si>
    <t>10 лет и ст.  Кубок Квикстепа СОЛО</t>
  </si>
  <si>
    <t>10 лет и ст.  Кубок Румбы СОЛО</t>
  </si>
  <si>
    <t>10 лет и ст.  Кубок Самбы СОЛО</t>
  </si>
  <si>
    <t>10 лет и ст.  Кубок Танго СОЛО</t>
  </si>
  <si>
    <t>10 лет и ст.  Кубок Венского Вальса СОЛО</t>
  </si>
  <si>
    <t>10 лет и ст.  Кубок Вальса СОЛО</t>
  </si>
  <si>
    <t>РЕГ НТЛ</t>
  </si>
  <si>
    <t>Dancepride</t>
  </si>
  <si>
    <t xml:space="preserve">Сыдыков Роман, Сыдыкова Юлия                             </t>
  </si>
  <si>
    <t>La danza magnifica</t>
  </si>
  <si>
    <t xml:space="preserve">Умнов Николай, Умнова Татьяна                             </t>
  </si>
  <si>
    <t>Махаон</t>
  </si>
  <si>
    <t xml:space="preserve">Ходос Дина, Телицына Ирина                             </t>
  </si>
  <si>
    <t xml:space="preserve">Ходос Дина, Набиуллина Аделя                             </t>
  </si>
  <si>
    <t xml:space="preserve">Ходос Дина, Ходос Дина                             </t>
  </si>
  <si>
    <t xml:space="preserve">Пожидаева Наталья, Телицына Ирина                             </t>
  </si>
  <si>
    <t>Flame Dance</t>
  </si>
  <si>
    <t xml:space="preserve">Филичкин Иван                             </t>
  </si>
  <si>
    <t xml:space="preserve">Сыдыков Роман, Сызранцева Юлия                             </t>
  </si>
  <si>
    <t xml:space="preserve">Кузнецова Яна, Набиуллина Аделя                             </t>
  </si>
  <si>
    <t>12-14</t>
  </si>
  <si>
    <t>Звезда</t>
  </si>
  <si>
    <t xml:space="preserve">Баландина Анна                             </t>
  </si>
  <si>
    <t>10-11</t>
  </si>
  <si>
    <t xml:space="preserve">Кузнецова Яна                             </t>
  </si>
  <si>
    <t xml:space="preserve">Кузнецова Яна, Ходос Дина                             </t>
  </si>
  <si>
    <t>12-13</t>
  </si>
  <si>
    <t>7-9</t>
  </si>
  <si>
    <t>14-15</t>
  </si>
  <si>
    <t>9-10</t>
  </si>
  <si>
    <t>15-16</t>
  </si>
  <si>
    <t>8-10</t>
  </si>
  <si>
    <t>Adele Dance</t>
  </si>
  <si>
    <t>7-8</t>
  </si>
  <si>
    <t xml:space="preserve">Никитская Анастасия                             </t>
  </si>
  <si>
    <t>Кузнецова Яна, Набиуллина Аделя</t>
  </si>
  <si>
    <t>Умнов Николай, Умнова Татьяна</t>
  </si>
  <si>
    <t>Сыдыков Роман, Сыдыкова Юлия</t>
  </si>
  <si>
    <t>Ходос Дина, Телицына Ирина</t>
  </si>
  <si>
    <t>Кузнецова Яна</t>
  </si>
  <si>
    <t>Ходос Дина, Набиуллина Аделя</t>
  </si>
  <si>
    <t>Сыдыков Роман, Сызранцева Юлия</t>
  </si>
  <si>
    <t>Баландина Анна</t>
  </si>
  <si>
    <t>20 апреля 2019</t>
  </si>
  <si>
    <t>XIII Dancepride Trophy</t>
  </si>
  <si>
    <t>Dancepride CH+PL 7 и мл ПАРЫ</t>
  </si>
  <si>
    <t xml:space="preserve">Давыдова Мария, Дивцов Дмитрий                             </t>
  </si>
  <si>
    <t xml:space="preserve">Dancepride Trophy J 6 лет и мл. СОЛО  </t>
  </si>
  <si>
    <t xml:space="preserve">Dancepride Trophy Q 6 лет и мл. СОЛО  </t>
  </si>
  <si>
    <t xml:space="preserve">Dancepride Trophy Q+J 7 лет и мл. СОЛО  </t>
  </si>
  <si>
    <t xml:space="preserve">Орловский Роман, Сабинина Елена                             </t>
  </si>
  <si>
    <t xml:space="preserve">Dancepride Trophy W+CH+PL 6 лет и мл. СОЛО  </t>
  </si>
  <si>
    <t xml:space="preserve">Соколков Алексей, Ромашко Диана                             </t>
  </si>
  <si>
    <t xml:space="preserve">Соколков Алексей, Фисенко Максим                             </t>
  </si>
  <si>
    <t>11-12</t>
  </si>
  <si>
    <t>13-14</t>
  </si>
  <si>
    <t xml:space="preserve">Дивцов Дмитрий, Давыдова Мария                             </t>
  </si>
  <si>
    <t>8-9</t>
  </si>
  <si>
    <t>R.O.S.A dance club</t>
  </si>
  <si>
    <t>Орловский Роман, Сабинина Елена</t>
  </si>
  <si>
    <t/>
  </si>
  <si>
    <t>Спартакъ</t>
  </si>
  <si>
    <t>Давыдова Мария, Дивцов Дмитрий</t>
  </si>
  <si>
    <t>Дивцов Дмитрий, Давыдова Мария</t>
  </si>
  <si>
    <t>Стимул</t>
  </si>
  <si>
    <t>Голованов Илья, Коваленко Анастасия</t>
  </si>
  <si>
    <t>Кузнецова Яна, Ходос Дина</t>
  </si>
  <si>
    <t>Филичкин Иван</t>
  </si>
  <si>
    <t>Сыдыков Роман, Волкова Галина</t>
  </si>
  <si>
    <t>Соколков Алексей, Фисенко Алина</t>
  </si>
  <si>
    <t>Сыдыков Роман, Киселева Наталья</t>
  </si>
  <si>
    <t>Соколков Алексей, Ромашко Диана</t>
  </si>
  <si>
    <t>Соколков Алексей, Фисенко Максим</t>
  </si>
  <si>
    <t>Никитская Анастасия</t>
  </si>
  <si>
    <t>Соколов Алексей, Фисенко Алина</t>
  </si>
  <si>
    <t xml:space="preserve">Голованов Илья, Коваленко Анастасия                             </t>
  </si>
  <si>
    <t xml:space="preserve">Сыдыков Роман, Киселева Наталья                             </t>
  </si>
  <si>
    <t>6-10</t>
  </si>
  <si>
    <t>11-13</t>
  </si>
  <si>
    <t>16-18</t>
  </si>
  <si>
    <t>19-20</t>
  </si>
  <si>
    <t>8-11</t>
  </si>
  <si>
    <t>16-20</t>
  </si>
  <si>
    <t>11-14</t>
  </si>
  <si>
    <t>17-18</t>
  </si>
  <si>
    <t>13-15</t>
  </si>
  <si>
    <t>7 лет и мл.  Кубок Румбы СОЛО</t>
  </si>
  <si>
    <t>7 лет и мл.  Кубок Танго СОЛО</t>
  </si>
  <si>
    <t>11 лет и мл.  Кубок Вальса ПАРЫ</t>
  </si>
  <si>
    <t>14-16</t>
  </si>
  <si>
    <t xml:space="preserve">Ведищева Юлия                             </t>
  </si>
  <si>
    <t xml:space="preserve">Пожидаева Наталья, Набиуллина Аделя                             </t>
  </si>
  <si>
    <t xml:space="preserve">Dancepride Trophy PL 9 лет и мл. СОЛО  </t>
  </si>
  <si>
    <t>Ведищева Юлия</t>
  </si>
  <si>
    <t>Пожидаева Наталья, Набиуллина Аделя</t>
  </si>
  <si>
    <t>Динамо Зеленоград</t>
  </si>
  <si>
    <t>11 лет и мл.  Кубок Ча-Ча-Ча ПАРЫ</t>
  </si>
  <si>
    <t xml:space="preserve">Соколов Алексей, Фисенко Алина                             </t>
  </si>
  <si>
    <t xml:space="preserve">Соколков Алексей, Фисенко Алина                             </t>
  </si>
  <si>
    <t>7-11</t>
  </si>
  <si>
    <t>19-23</t>
  </si>
  <si>
    <t>15-18</t>
  </si>
  <si>
    <t>17-21</t>
  </si>
  <si>
    <t xml:space="preserve">Ходос Дина, Пожидаева Наталья                             </t>
  </si>
  <si>
    <t xml:space="preserve">Dancepride Trophy Cha 10 лет и ст. СОЛО  </t>
  </si>
  <si>
    <t xml:space="preserve">Dancepride Trophy HH 10 лет и ст. СОЛО  </t>
  </si>
  <si>
    <t xml:space="preserve">Dancepride Trophy J 10 лет и ст. СОЛО  </t>
  </si>
  <si>
    <t xml:space="preserve">Сыдыкова Юлия, Сыдыков Роман                             </t>
  </si>
  <si>
    <t xml:space="preserve">Dancepride Trophy Q 10 лет и ст. СОЛО  </t>
  </si>
  <si>
    <t xml:space="preserve">Dancepride Trophy R 10 лет и ст. СОЛО  </t>
  </si>
  <si>
    <t xml:space="preserve">Dancepride Trophy T 10 лет и ст. СОЛО  </t>
  </si>
  <si>
    <t xml:space="preserve">Dancepride Trophy W 10 лет и ст. СОЛО  </t>
  </si>
  <si>
    <t>Зачет ШБТ 10 и ст. ПАРЫ W</t>
  </si>
  <si>
    <t>Зачет ШБТ 10 и ст. ПАРЫ CH</t>
  </si>
  <si>
    <t>Зачет ШБТ 10 и ст. ПАРЫ PL</t>
  </si>
  <si>
    <t xml:space="preserve">Фисенко Алина                             </t>
  </si>
  <si>
    <t>10-12</t>
  </si>
  <si>
    <t>11 лет и мл.  Кубок Фокстрота ПАРЫ</t>
  </si>
  <si>
    <t>11 лет и мл.  Кубок Джайва ПАРЫ</t>
  </si>
  <si>
    <t>11 лет и мл.  Кубок Квикстепа ПАРЫ</t>
  </si>
  <si>
    <t>11 лет и мл.  Кубок Румбы ПАРЫ</t>
  </si>
  <si>
    <t>11 лет и мл.  Кубок Самбы ПАРЫ</t>
  </si>
  <si>
    <t>11 лет и мл.  Кубок Танго ПАРЫ</t>
  </si>
  <si>
    <t>6-7</t>
  </si>
  <si>
    <t>11 лет и мл.  Кубок Венского Вальса ПАРЫ</t>
  </si>
  <si>
    <t xml:space="preserve">Суперкубок Dancepride Trophy W+Q+CH+S+J 12 лет и ст. ПАРЫ  </t>
  </si>
  <si>
    <t xml:space="preserve">Ходос Дина                             </t>
  </si>
  <si>
    <t>Андреев Никита - Муханова Мария</t>
  </si>
  <si>
    <t>Шестак Владимир - Ужакина Яна</t>
  </si>
  <si>
    <t>Санников Денис - Кочетова Варвара</t>
  </si>
  <si>
    <t>Егоров Матвей - Махмудбек Агата</t>
  </si>
  <si>
    <t>Кузнецов Игнатий - Бурдина Полина</t>
  </si>
  <si>
    <t>Телицын Илья - Витчевская Василиса</t>
  </si>
  <si>
    <t>Ужакина Яна</t>
  </si>
  <si>
    <t>Воронкова Кристина</t>
  </si>
  <si>
    <t>Когановская Варвара</t>
  </si>
  <si>
    <t>Санников Денис</t>
  </si>
  <si>
    <t>Кузнецов Игнатий</t>
  </si>
  <si>
    <t>Аферьева Александра</t>
  </si>
  <si>
    <t>Бурдина Полина</t>
  </si>
  <si>
    <t>Витчевская Василиса</t>
  </si>
  <si>
    <t>Франчук Арина</t>
  </si>
  <si>
    <t>Федорова Алеся</t>
  </si>
  <si>
    <t>Муханова Мария</t>
  </si>
  <si>
    <t>Бражник Полина</t>
  </si>
  <si>
    <t>Аввакумов Денис</t>
  </si>
  <si>
    <t>Ефимова Арина</t>
  </si>
  <si>
    <t>Серенок Алина</t>
  </si>
  <si>
    <t>Лебедева Анастасия</t>
  </si>
  <si>
    <t>Гецаева Сабина</t>
  </si>
  <si>
    <t>Попова София</t>
  </si>
  <si>
    <t>Сусоколова Анастасия</t>
  </si>
  <si>
    <t>Федотова Ева</t>
  </si>
  <si>
    <t>Карасева Александра</t>
  </si>
  <si>
    <t>Турсунова Варвара</t>
  </si>
  <si>
    <t>Асейкина Ксения</t>
  </si>
  <si>
    <t>Базылева Таисия</t>
  </si>
  <si>
    <t>Потапова Вероника</t>
  </si>
  <si>
    <t>Андреев Никита</t>
  </si>
  <si>
    <t>Аурова Лидия</t>
  </si>
  <si>
    <t>Зайцева Дарья</t>
  </si>
  <si>
    <t>Николаева Алиса</t>
  </si>
  <si>
    <t>Степанова Ульяна</t>
  </si>
  <si>
    <t>Зоткин Иван Азарова Анна</t>
  </si>
  <si>
    <t>Карпова Елизавета</t>
  </si>
  <si>
    <t>Иванилова Мария</t>
  </si>
  <si>
    <t>Вовченко Юлия</t>
  </si>
  <si>
    <t>Середкина Дарья</t>
  </si>
  <si>
    <t>Семенникова Алеся</t>
  </si>
  <si>
    <t>Мартынова Лилия</t>
  </si>
  <si>
    <t>Яничкина Екатерина</t>
  </si>
  <si>
    <t>Цурпалюк Ангелина</t>
  </si>
  <si>
    <t>Скорнякова Вероника</t>
  </si>
  <si>
    <t>Мамедова Аида</t>
  </si>
  <si>
    <t>Кочетова Варвара</t>
  </si>
  <si>
    <t>Андрюшина Вероника</t>
  </si>
  <si>
    <t>Иванова Елена</t>
  </si>
  <si>
    <t>Захарова Мадина</t>
  </si>
  <si>
    <t>Ергин Ярослав</t>
  </si>
  <si>
    <t>Телицын Илья</t>
  </si>
  <si>
    <t>Соколовская Варвара</t>
  </si>
  <si>
    <t>Тарасов Иван</t>
  </si>
  <si>
    <t>Кравченко Лилиана</t>
  </si>
  <si>
    <t>Богачева Евгения</t>
  </si>
  <si>
    <t>Силкина Диана</t>
  </si>
  <si>
    <t>Олейникова Ева</t>
  </si>
  <si>
    <t>Елкина Василиса</t>
  </si>
  <si>
    <t>Матвеева Таисия</t>
  </si>
  <si>
    <t>Массин Сергей</t>
  </si>
  <si>
    <t>Логачева Анастасия</t>
  </si>
  <si>
    <t>Янкина Ксения</t>
  </si>
  <si>
    <t>Казакова Варвара</t>
  </si>
  <si>
    <t>Ледовская Екатерина</t>
  </si>
  <si>
    <t>Бурцева Ульяна</t>
  </si>
  <si>
    <t>Дубинкина Анна</t>
  </si>
  <si>
    <t>Качурина Мария</t>
  </si>
  <si>
    <t>Петров Илья</t>
  </si>
  <si>
    <t>Данилчак Дарья</t>
  </si>
  <si>
    <t>Макарчук Алена</t>
  </si>
  <si>
    <t>Швецова Юлия</t>
  </si>
  <si>
    <t>Евдокимова Алиса</t>
  </si>
  <si>
    <t>Султанова Амина</t>
  </si>
  <si>
    <t>Щербакова Полина</t>
  </si>
  <si>
    <t>Порядина Алина</t>
  </si>
  <si>
    <t>Азарова Анна</t>
  </si>
  <si>
    <t>Мартынова Елизавета</t>
  </si>
  <si>
    <t>Цыганкова Мария</t>
  </si>
  <si>
    <t>Ваулин Александр</t>
  </si>
  <si>
    <t>Смирнова Анастасия</t>
  </si>
  <si>
    <t>Журавлева Валерия</t>
  </si>
  <si>
    <t>Харитонова Ксения</t>
  </si>
  <si>
    <t>Сухоруков Богдан</t>
  </si>
  <si>
    <t>Халтурин Богдан</t>
  </si>
  <si>
    <t>Ярымова Вера</t>
  </si>
  <si>
    <t>Пронина Виктория</t>
  </si>
  <si>
    <t>Казюлина Вера</t>
  </si>
  <si>
    <t>Баталина Ольга</t>
  </si>
  <si>
    <t>Савельева Анастасия</t>
  </si>
  <si>
    <t>Фабинский Кирилл</t>
  </si>
  <si>
    <t>Зоткин Иван</t>
  </si>
  <si>
    <t>Хохлова София</t>
  </si>
  <si>
    <t>Довганич Иван</t>
  </si>
  <si>
    <t>Ергина Екатерина</t>
  </si>
  <si>
    <t>Нэборока Анастасия</t>
  </si>
  <si>
    <t>Чуркина Варвара</t>
  </si>
  <si>
    <t>Цубер Анна</t>
  </si>
  <si>
    <t>Кульчицкая Алсу</t>
  </si>
  <si>
    <t>Шамбулина Мария</t>
  </si>
  <si>
    <t>Потапова Мария</t>
  </si>
  <si>
    <t>Кривкина Екатерина</t>
  </si>
  <si>
    <t>Нестерова Мария</t>
  </si>
  <si>
    <t>Гербер Софья</t>
  </si>
  <si>
    <t>Ефимова Виктория</t>
  </si>
  <si>
    <t>Трактина Таисия</t>
  </si>
  <si>
    <t>Петросян Виктория</t>
  </si>
  <si>
    <t>Салий Мария</t>
  </si>
  <si>
    <t>Бычина Анастасия</t>
  </si>
  <si>
    <t>Жабагинова София</t>
  </si>
  <si>
    <t>Телицын Семён</t>
  </si>
  <si>
    <t>Клюева Элина</t>
  </si>
  <si>
    <t>Федотова Кира</t>
  </si>
  <si>
    <t>Еребакан Ксения</t>
  </si>
  <si>
    <t>Петрова Алёна</t>
  </si>
  <si>
    <t>Шашуловская Александра</t>
  </si>
  <si>
    <t>Макарова Ирина</t>
  </si>
  <si>
    <t>Сусоколова Алёна</t>
  </si>
  <si>
    <t>Михайлина Варвара</t>
  </si>
  <si>
    <t>Степанова Таисия</t>
  </si>
  <si>
    <t>Касимова Мирослава</t>
  </si>
  <si>
    <t>Наумова Виктория</t>
  </si>
  <si>
    <t>Грузинская Олеся</t>
  </si>
  <si>
    <t>Торопов Максим</t>
  </si>
  <si>
    <t>Беззубкина Елизавета</t>
  </si>
  <si>
    <t>Вакарчук Валерия</t>
  </si>
  <si>
    <t>Курьянинова Вероника</t>
  </si>
  <si>
    <t>Рябикова Мирослава</t>
  </si>
  <si>
    <t>Кильдяшева Татьяна</t>
  </si>
  <si>
    <t>Капитонова Ксения</t>
  </si>
  <si>
    <t>Глушкова Софья</t>
  </si>
  <si>
    <t>Ткаченко Ирина</t>
  </si>
  <si>
    <t>Рудая Екатерина</t>
  </si>
  <si>
    <t>Рыжова София</t>
  </si>
  <si>
    <t>Якубова Диана</t>
  </si>
  <si>
    <t>Занегина Анастасия</t>
  </si>
  <si>
    <t>Гаевая Александра</t>
  </si>
  <si>
    <t>Гаевая Анастасия</t>
  </si>
  <si>
    <t>Никишина Арина</t>
  </si>
  <si>
    <t>Самойлина Милана</t>
  </si>
  <si>
    <t>Князева Арина</t>
  </si>
  <si>
    <t>Чекмарева Софья</t>
  </si>
  <si>
    <t>Петрова Елизавета</t>
  </si>
  <si>
    <t>Кулиев Вадим</t>
  </si>
  <si>
    <t>Бахранова Алина</t>
  </si>
  <si>
    <t>Яничкин Владимир</t>
  </si>
  <si>
    <t>Долотова Виктория</t>
  </si>
  <si>
    <t>Подмошина Мария</t>
  </si>
  <si>
    <t>Василенко Эвелина</t>
  </si>
  <si>
    <t>Орешко Дмитрий</t>
  </si>
  <si>
    <t>Котова Софья</t>
  </si>
  <si>
    <t>Лавринова Вероника</t>
  </si>
  <si>
    <t>Осипова Риана</t>
  </si>
  <si>
    <t>Калачева Софья</t>
  </si>
  <si>
    <t>Попов Иван</t>
  </si>
  <si>
    <t>Басова Валерия</t>
  </si>
  <si>
    <t>Омельченко Каролина</t>
  </si>
  <si>
    <t>Евдокимова Екатерина</t>
  </si>
  <si>
    <t>Кондратьева Алла</t>
  </si>
  <si>
    <t>Трактин Елисей</t>
  </si>
  <si>
    <t>Шестак Михаил</t>
  </si>
  <si>
    <t>Ткаченко Екатерина</t>
  </si>
  <si>
    <t>Мухачева Вера</t>
  </si>
  <si>
    <t>Татаурова Мария</t>
  </si>
  <si>
    <t>Кораблинова Анастасия</t>
  </si>
  <si>
    <t>Поливалова Вероника</t>
  </si>
  <si>
    <t>Ушмодина Ирина</t>
  </si>
  <si>
    <t>Родина Дарья</t>
  </si>
  <si>
    <t>Чугаев Максим</t>
  </si>
  <si>
    <t>Шурупова Арина</t>
  </si>
  <si>
    <t>Антонова Юлия</t>
  </si>
  <si>
    <t>Смоль Анна</t>
  </si>
  <si>
    <t>Рудь Виктория</t>
  </si>
  <si>
    <t>Волкова Маргарита</t>
  </si>
  <si>
    <t>Василенко Анастасия</t>
  </si>
  <si>
    <t>Пожидаев Александр</t>
  </si>
  <si>
    <t>Харькова Полина</t>
  </si>
  <si>
    <t>Балакин Глеб</t>
  </si>
  <si>
    <t>Манукян Виктория</t>
  </si>
  <si>
    <t>Юкина Полина</t>
  </si>
  <si>
    <t>Ваулин Михаил</t>
  </si>
  <si>
    <t>Абрамова Полина</t>
  </si>
  <si>
    <t>Тамразян Милана</t>
  </si>
  <si>
    <t>Готовская Алиса</t>
  </si>
  <si>
    <t>Шабаева София</t>
  </si>
  <si>
    <t>Нестерова Анастасия</t>
  </si>
  <si>
    <t>Глушенкова Ольга</t>
  </si>
  <si>
    <t>Власова Софья</t>
  </si>
  <si>
    <t>Ткаченко Арина</t>
  </si>
  <si>
    <t>Орешина Варвара</t>
  </si>
  <si>
    <t>Догаева Олеся</t>
  </si>
  <si>
    <t>Чекмарев Никита</t>
  </si>
  <si>
    <t>Андриевский Виктор - Басова Валерия</t>
  </si>
  <si>
    <t>Зенин Михаил - Трактина Таисия</t>
  </si>
  <si>
    <t>Куприянов Максим - Курлова Ксения</t>
  </si>
  <si>
    <t>Ладыка Никита - Кривкина Екатерина</t>
  </si>
  <si>
    <t>Попов Иван - Нестерова Анастасия</t>
  </si>
  <si>
    <t>Самохвалов Кирилл - Кунаккузина Мария</t>
  </si>
  <si>
    <t>Сорокин Максим - Ефимова Виктория</t>
  </si>
  <si>
    <t>Трактин Елисей - Ергина Екатерина</t>
  </si>
  <si>
    <t>Халтурин Никита - Муравьева Надежда</t>
  </si>
  <si>
    <t>Чекмарев Никита - Чекмарева Софья</t>
  </si>
  <si>
    <t>Шестак Михаил - Потапова Мария</t>
  </si>
  <si>
    <t>Яничкин Владимир - Бражник Полина</t>
  </si>
  <si>
    <t>Ласков Красимир - Долотова Виктория</t>
  </si>
  <si>
    <t>Поплетеев Даниил - Штых Виктория</t>
  </si>
  <si>
    <t>Пронин Дмитрий - Колесникова Алиса</t>
  </si>
  <si>
    <t>Аввакумов Денис - Хохлова София</t>
  </si>
  <si>
    <t>Ваулин Михаил - Орешина Варвара</t>
  </si>
  <si>
    <t>Виноградова Александра</t>
  </si>
  <si>
    <t>Фабинский Кирилл - Савельева Анастасия</t>
  </si>
  <si>
    <t>Кондарев Константин - Осипова Риана</t>
  </si>
  <si>
    <t>Казюлин Пётр - Казюлина Стефания</t>
  </si>
  <si>
    <t>Торопов Максим - Вакарчук Валерия</t>
  </si>
  <si>
    <t>Орешко Дмитрий - Котова Софья</t>
  </si>
  <si>
    <t>Кулиев Вадим - Бахранова Алина</t>
  </si>
  <si>
    <t>РЕЙТИНГ DPT</t>
  </si>
  <si>
    <t>РЕЙТИНГ НТЛ</t>
  </si>
  <si>
    <t>РЕЙТ Q НТЛ</t>
  </si>
  <si>
    <t>РЕЙТ Q DPT</t>
  </si>
  <si>
    <t>N</t>
  </si>
  <si>
    <t>Клубы</t>
  </si>
  <si>
    <t>R</t>
  </si>
  <si>
    <t>Q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</si>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</sst>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1" applyFont="1"/>
    <xf numFmtId="0" fontId="3" fillId="0" borderId="0" xfId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Fill="1" applyBorder="1" applyAlignment="1">
      <alignment textRotation="90"/>
    </xf>
    <xf numFmtId="0" fontId="2" fillId="0" borderId="4" xfId="0" applyFont="1" applyFill="1" applyBorder="1" applyAlignment="1">
      <alignment textRotation="90"/>
    </xf>
    <xf numFmtId="0" fontId="2" fillId="0" borderId="5" xfId="0" applyFont="1" applyBorder="1"/>
    <xf numFmtId="0" fontId="2" fillId="0" borderId="6" xfId="0" applyFont="1" applyBorder="1"/>
    <xf numFmtId="0" fontId="2" fillId="2" borderId="2" xfId="0" applyFont="1" applyFill="1" applyBorder="1"/>
    <xf numFmtId="0" fontId="2" fillId="2" borderId="6" xfId="0" applyFont="1" applyFill="1" applyBorder="1"/>
    <xf numFmtId="164" fontId="2" fillId="0" borderId="6" xfId="0" applyNumberFormat="1" applyFont="1" applyBorder="1"/>
    <xf numFmtId="0" fontId="2" fillId="0" borderId="8" xfId="0" applyFont="1" applyBorder="1"/>
    <xf numFmtId="0" fontId="2" fillId="2" borderId="8" xfId="0" applyFont="1" applyFill="1" applyBorder="1"/>
    <xf numFmtId="0" fontId="0" fillId="0" borderId="6" xfId="0" applyBorder="1"/>
    <xf numFmtId="0" fontId="2" fillId="0" borderId="9" xfId="0" applyFont="1" applyBorder="1"/>
    <xf numFmtId="0" fontId="0" fillId="0" borderId="8" xfId="0" applyBorder="1"/>
    <xf numFmtId="164" fontId="0" fillId="0" borderId="6" xfId="0" applyNumberFormat="1" applyBorder="1" applyAlignment="1" applyProtection="1">
      <alignment horizontal="left" wrapText="1"/>
      <protection hidden="1"/>
    </xf>
    <xf numFmtId="164" fontId="0" fillId="0" borderId="6" xfId="0" applyNumberFormat="1" applyBorder="1" applyAlignment="1" applyProtection="1">
      <alignment horizontal="left"/>
      <protection hidden="1"/>
    </xf>
    <xf numFmtId="0" fontId="2" fillId="0" borderId="6" xfId="0" applyFont="1" applyBorder="1" applyAlignment="1">
      <alignment horizontal="right"/>
    </xf>
    <xf numFmtId="164" fontId="2" fillId="0" borderId="8" xfId="0" applyNumberFormat="1" applyFont="1" applyBorder="1"/>
    <xf numFmtId="0" fontId="2" fillId="0" borderId="8" xfId="0" applyFont="1" applyBorder="1" applyAlignment="1">
      <alignment horizontal="right"/>
    </xf>
    <xf numFmtId="0" fontId="0" fillId="0" borderId="2" xfId="0" applyFill="1" applyBorder="1" applyAlignment="1" applyProtection="1">
      <alignment horizontal="right" textRotation="90"/>
      <protection hidden="1"/>
    </xf>
    <xf numFmtId="0" fontId="5" fillId="0" borderId="5" xfId="0" applyFont="1" applyBorder="1"/>
    <xf numFmtId="0" fontId="5" fillId="0" borderId="6" xfId="0" applyFont="1" applyBorder="1"/>
    <xf numFmtId="0" fontId="5" fillId="2" borderId="6" xfId="0" applyFont="1" applyFill="1" applyBorder="1"/>
    <xf numFmtId="0" fontId="5" fillId="2" borderId="6" xfId="0" applyNumberFormat="1" applyFont="1" applyFill="1" applyBorder="1"/>
    <xf numFmtId="0" fontId="5" fillId="0" borderId="9" xfId="0" applyFont="1" applyBorder="1"/>
    <xf numFmtId="0" fontId="5" fillId="0" borderId="8" xfId="0" applyFont="1" applyBorder="1"/>
    <xf numFmtId="0" fontId="5" fillId="2" borderId="8" xfId="0" applyFont="1" applyFill="1" applyBorder="1"/>
    <xf numFmtId="0" fontId="5" fillId="2" borderId="8" xfId="0" applyNumberFormat="1" applyFont="1" applyFill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0" fontId="5" fillId="2" borderId="2" xfId="0" applyFont="1" applyFill="1" applyBorder="1"/>
    <xf numFmtId="164" fontId="0" fillId="0" borderId="8" xfId="0" applyNumberFormat="1" applyBorder="1" applyAlignment="1" applyProtection="1">
      <alignment horizontal="left" wrapText="1"/>
      <protection hidden="1"/>
    </xf>
    <xf numFmtId="164" fontId="0" fillId="0" borderId="8" xfId="0" applyNumberFormat="1" applyBorder="1" applyAlignment="1" applyProtection="1">
      <alignment horizontal="left"/>
      <protection hidden="1"/>
    </xf>
    <xf numFmtId="1" fontId="2" fillId="2" borderId="6" xfId="0" applyNumberFormat="1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4" borderId="2" xfId="0" applyFont="1" applyFill="1" applyBorder="1" applyAlignment="1">
      <alignment textRotation="90"/>
    </xf>
    <xf numFmtId="0" fontId="2" fillId="4" borderId="7" xfId="0" applyFont="1" applyFill="1" applyBorder="1"/>
    <xf numFmtId="0" fontId="5" fillId="4" borderId="7" xfId="0" applyFont="1" applyFill="1" applyBorder="1"/>
    <xf numFmtId="0" fontId="5" fillId="4" borderId="6" xfId="0" applyFont="1" applyFill="1" applyBorder="1"/>
    <xf numFmtId="0" fontId="2" fillId="4" borderId="6" xfId="0" applyFont="1" applyFill="1" applyBorder="1"/>
    <xf numFmtId="0" fontId="5" fillId="4" borderId="8" xfId="0" applyFont="1" applyFill="1" applyBorder="1"/>
    <xf numFmtId="0" fontId="2" fillId="4" borderId="8" xfId="0" applyFont="1" applyFill="1" applyBorder="1"/>
    <xf numFmtId="0" fontId="2" fillId="4" borderId="10" xfId="0" applyFont="1" applyFill="1" applyBorder="1"/>
    <xf numFmtId="0" fontId="2" fillId="5" borderId="2" xfId="0" applyFont="1" applyFill="1" applyBorder="1" applyAlignment="1">
      <alignment textRotation="90"/>
    </xf>
    <xf numFmtId="0" fontId="2" fillId="5" borderId="7" xfId="0" applyFont="1" applyFill="1" applyBorder="1"/>
    <xf numFmtId="0" fontId="5" fillId="5" borderId="7" xfId="0" applyFont="1" applyFill="1" applyBorder="1"/>
    <xf numFmtId="0" fontId="5" fillId="5" borderId="6" xfId="0" applyFont="1" applyFill="1" applyBorder="1"/>
    <xf numFmtId="0" fontId="2" fillId="5" borderId="6" xfId="0" applyFont="1" applyFill="1" applyBorder="1"/>
    <xf numFmtId="0" fontId="5" fillId="5" borderId="8" xfId="0" applyFont="1" applyFill="1" applyBorder="1"/>
    <xf numFmtId="0" fontId="2" fillId="5" borderId="8" xfId="0" applyFont="1" applyFill="1" applyBorder="1"/>
    <xf numFmtId="0" fontId="5" fillId="5" borderId="10" xfId="0" applyFont="1" applyFill="1" applyBorder="1"/>
    <xf numFmtId="0" fontId="2" fillId="5" borderId="10" xfId="0" applyFont="1" applyFill="1" applyBorder="1"/>
    <xf numFmtId="0" fontId="0" fillId="4" borderId="2" xfId="0" applyFill="1" applyBorder="1" applyAlignment="1" applyProtection="1">
      <alignment horizontal="right" textRotation="90"/>
      <protection hidden="1"/>
    </xf>
    <xf numFmtId="0" fontId="2" fillId="5" borderId="3" xfId="0" applyFont="1" applyFill="1" applyBorder="1" applyAlignment="1">
      <alignment textRotation="90"/>
    </xf>
    <xf numFmtId="0" fontId="2" fillId="5" borderId="4" xfId="0" applyFont="1" applyFill="1" applyBorder="1" applyAlignment="1">
      <alignment textRotation="90"/>
    </xf>
    <xf numFmtId="0" fontId="5" fillId="5" borderId="3" xfId="0" applyFont="1" applyFill="1" applyBorder="1"/>
    <xf numFmtId="0" fontId="5" fillId="4" borderId="3" xfId="0" applyFont="1" applyFill="1" applyBorder="1"/>
    <xf numFmtId="0" fontId="2" fillId="5" borderId="2" xfId="0" applyFont="1" applyFill="1" applyBorder="1" applyAlignment="1">
      <alignment vertical="center" textRotation="90"/>
    </xf>
    <xf numFmtId="0" fontId="2" fillId="4" borderId="2" xfId="0" applyFont="1" applyFill="1" applyBorder="1" applyAlignment="1">
      <alignment vertical="center" textRotation="90"/>
    </xf>
    <xf numFmtId="0" fontId="2" fillId="0" borderId="2" xfId="0" applyFont="1" applyFill="1" applyBorder="1" applyAlignment="1">
      <alignment vertical="center" textRotation="90"/>
    </xf>
    <xf numFmtId="0" fontId="5" fillId="0" borderId="0" xfId="0" applyFont="1"/>
    <xf numFmtId="0" fontId="2" fillId="3" borderId="2" xfId="0" applyFont="1" applyFill="1" applyBorder="1" applyAlignment="1">
      <alignment vertical="center" textRotation="90"/>
    </xf>
    <xf numFmtId="0" fontId="5" fillId="3" borderId="2" xfId="0" applyFont="1" applyFill="1" applyBorder="1" applyAlignment="1">
      <alignment vertical="center" textRotation="90"/>
    </xf>
    <xf numFmtId="0" fontId="5" fillId="3" borderId="6" xfId="0" applyNumberFormat="1" applyFont="1" applyFill="1" applyBorder="1"/>
    <xf numFmtId="0" fontId="5" fillId="3" borderId="0" xfId="0" applyFont="1" applyFill="1"/>
    <xf numFmtId="0" fontId="5" fillId="3" borderId="8" xfId="0" applyNumberFormat="1" applyFon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Fill="1"/>
    <xf numFmtId="0" fontId="5" fillId="3" borderId="2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137">
    <dxf>
      <numFmt numFmtId="164" formatCode="0.0"/>
      <alignment horizontal="center" vertical="bottom" textRotation="0" wrapText="0" indent="0" justifyLastLine="0" shrinkToFit="0" readingOrder="0"/>
    </dxf>
    <dxf>
      <font>
        <b/>
      </font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/>
      </font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8:DT790" totalsRowShown="0" headerRowDxfId="136" dataDxfId="134" headerRowBorderDxfId="135" tableBorderDxfId="133" totalsRowBorderDxfId="132">
  <autoFilter ref="A8:DT790"/>
  <sortState ref="A378:DT790">
    <sortCondition ref="C8:C790"/>
  </sortState>
  <tableColumns count="124">
    <tableColumn id="1" name="№" dataDxfId="131"/>
    <tableColumn id="2" name="Фамилия Имя Солиста или Пары" dataDxfId="130"/>
    <tableColumn id="4" name="Клуб" dataDxfId="129"/>
    <tableColumn id="6" name="Руководители" dataDxfId="128"/>
    <tableColumn id="7" name="Dancepride CH+PL 7 и мл ПАРЫ" dataDxfId="127"/>
    <tableColumn id="8" name="Dancepride Trophy J 6 лет и мл. СОЛО  " dataDxfId="126"/>
    <tableColumn id="9" name="Dancepride Trophy Q 6 лет и мл. СОЛО  " dataDxfId="125"/>
    <tableColumn id="10" name="Dancepride Trophy Q+J 7 лет и мл. СОЛО  " dataDxfId="124"/>
    <tableColumn id="11" name="Dancepride Trophy W+CH+PL 6 лет и мл. СОЛО  " dataDxfId="123"/>
    <tableColumn id="12" name="Dancepride Trophy W+CH+PL 7 лет и мл. СОЛО  " dataDxfId="122"/>
    <tableColumn id="13" name="Зачет на N 7 и мл. Соло W" dataDxfId="121"/>
    <tableColumn id="14" name="Зачет на N 7 и мл. Соло Q" dataDxfId="120"/>
    <tableColumn id="16" name="Зачет на N 7 и мл. Соло CH" dataDxfId="119"/>
    <tableColumn id="17" name="Зачет на N 7 и мл. Соло J" dataDxfId="118"/>
    <tableColumn id="18" name="Зачет ШБТ 7 и мл. ПАРЫ W" dataDxfId="117"/>
    <tableColumn id="19" name="Зачет ШБТ 7 и мл. ПАРЫ CH" dataDxfId="116"/>
    <tableColumn id="20" name="Зачет ШБТ 7 и мл. ПАРЫ PL" dataDxfId="115"/>
    <tableColumn id="21" name="Зачет ШБТ 7 и мл. Соло W" dataDxfId="114"/>
    <tableColumn id="22" name="Зачет ШБТ 7 и мл. Соло CH" dataDxfId="113"/>
    <tableColumn id="23" name="Зачет ШБТ 7 и мл. Соло PL" dataDxfId="112"/>
    <tableColumn id="24" name="Классификация N 7 лет и мл. СОЛО  " dataDxfId="111"/>
    <tableColumn id="25" name="5 лет и мл.  Кубок Ча-Ча-Ча СОЛО" dataDxfId="110"/>
    <tableColumn id="26" name="7 лет и мл.  Кубок Ча-Ча-Ча ПАРЫ" dataDxfId="109"/>
    <tableColumn id="27" name="7 лет и мл.  Кубок Ча-Ча-Ча СОЛО" dataDxfId="108"/>
    <tableColumn id="28" name="7 лет и мл.  Кубок Джайва СОЛО" dataDxfId="107"/>
    <tableColumn id="29" name="5 лет и мл.  Кубок Польки СОЛО" dataDxfId="106"/>
    <tableColumn id="30" name="7 лет и мл.  Кубок Польки ПАРЫ" dataDxfId="105"/>
    <tableColumn id="31" name="7 лет и мл.  Кубок Польки СОЛО" dataDxfId="104"/>
    <tableColumn id="32" name="7 лет и мл.  Кубок Квикстепа СОЛО" dataDxfId="103"/>
    <tableColumn id="33" name="7 лет и мл.  Кубок Румбы СОЛО" dataDxfId="102"/>
    <tableColumn id="34" name="7 лет и мл.  Кубок Танго СОЛО" dataDxfId="101"/>
    <tableColumn id="35" name="5 лет и мл.  Кубок Вальса СОЛО" dataDxfId="100"/>
    <tableColumn id="36" name="7 лет и мл.  Кубок Вальса ПАРЫ" dataDxfId="99"/>
    <tableColumn id="37" name="7 лет и мл.  Кубок Вальса СОЛО" dataDxfId="98"/>
    <tableColumn id="38" name="Dancepride Trophy CH 9 лет и мл. СОЛО  " dataDxfId="97"/>
    <tableColumn id="39" name="Dancepride Trophy CH+J 9 лет и мл. СОЛО  " dataDxfId="96"/>
    <tableColumn id="40" name="Dancepride Trophy HH 9 лет и мл. СОЛО  " dataDxfId="95"/>
    <tableColumn id="41" name="Dancepride Trophy PL 9 лет и мл. СОЛО  " dataDxfId="94"/>
    <tableColumn id="42" name="Dancepride Trophy W 9 лет и мл. СОЛО  " dataDxfId="93"/>
    <tableColumn id="43" name="Dancepride Trophy W+CH+PL 9 лет и мл. СОЛО  " dataDxfId="92"/>
    <tableColumn id="44" name="Dancepride Trophy W+Q 9 лет и мл. СОЛО  " dataDxfId="91"/>
    <tableColumn id="45" name="Зачет на N 9 и мл. ПАРЫ W" dataDxfId="90"/>
    <tableColumn id="46" name="Зачет на N 9 и мл. ПАРЫ Q" dataDxfId="89"/>
    <tableColumn id="47" name="Зачет на N 9 и мл. ПАРЫ CH" dataDxfId="88"/>
    <tableColumn id="48" name="Зачет на N 9 и мл. ПАРЫ J" dataDxfId="87"/>
    <tableColumn id="49" name="Зачет на N 9 и мл. Соло W" dataDxfId="86"/>
    <tableColumn id="50" name="Зачет на N 9 и мл. Соло Q" dataDxfId="85"/>
    <tableColumn id="51" name="Зачет на N 9 и мл. Соло CH" dataDxfId="84"/>
    <tableColumn id="52" name="Зачет на N 9 и мл. Соло J" dataDxfId="83"/>
    <tableColumn id="53" name="Зачет ШБТ 9 и мл. ПАРЫ W" dataDxfId="82"/>
    <tableColumn id="54" name="Зачет ШБТ 9 и мл. ПАРЫ CH" dataDxfId="81"/>
    <tableColumn id="55" name="Зачет ШБТ 9 и мл. ПАРЫ PL" dataDxfId="80"/>
    <tableColumn id="56" name="Зачет ШБТ 9 и мл. Соло W" dataDxfId="79"/>
    <tableColumn id="57" name="Зачет ШБТ 9 и мл. Соло CH" dataDxfId="78"/>
    <tableColumn id="58" name="Зачет ШБТ 9 и мл. Соло J" dataDxfId="77"/>
    <tableColumn id="59" name="Классификация E 9 лет и мл. СОЛО  " dataDxfId="76"/>
    <tableColumn id="60" name="Классификация N 9 лет и мл. ПАРЫ  " dataDxfId="75"/>
    <tableColumn id="61" name="Классификация N 9 лет и мл. СОЛО  " dataDxfId="74"/>
    <tableColumn id="62" name="9 лет и мл.  Кубок Ча-Ча-Ча ПАРЫ" dataDxfId="73"/>
    <tableColumn id="63" name="9 лет и мл.  Кубок Ча-Ча-Ча СОЛО" dataDxfId="72"/>
    <tableColumn id="64" name="9 лет и мл.  Кубок Джайва ПАРЫ" dataDxfId="71"/>
    <tableColumn id="65" name="9 лет и мл.  Кубок Джайва СОЛО" dataDxfId="70"/>
    <tableColumn id="66" name="9 лет и мл.  Кубок Польки ПАРЫ" dataDxfId="69"/>
    <tableColumn id="67" name="9 лет и мл.  Кубок Польки СОЛО" dataDxfId="68"/>
    <tableColumn id="68" name="9 лет и мл.  Кубок Квикстепа ПАРЫ" dataDxfId="67"/>
    <tableColumn id="69" name="9 лет и мл.  Кубок Квикстепа СОЛО" dataDxfId="66"/>
    <tableColumn id="70" name="9 лет и мл.  Кубок Румбы СОЛО" dataDxfId="65"/>
    <tableColumn id="71" name="9 лет и мл.  Кубок Самбы СОЛО" dataDxfId="64"/>
    <tableColumn id="170" name="9 лет и мл.  Кубок Танго СОЛО" dataDxfId="63"/>
    <tableColumn id="171" name="9 лет и мл.  Кубок Венского Вальса СОЛО" dataDxfId="62"/>
    <tableColumn id="172" name="9 лет и мл.  Кубок Вальса ПАРЫ" dataDxfId="61"/>
    <tableColumn id="205" name="9 лет и мл.  Кубок Вальса СОЛО" dataDxfId="60"/>
    <tableColumn id="206" name="Dancepride Trophy CH+J 11 лет и мл. ПАРЫ  " dataDxfId="59"/>
    <tableColumn id="207" name="Dancepride Trophy CH+J 11 лет и мл. СОЛО  " dataDxfId="58"/>
    <tableColumn id="213" name="Dancepride Trophy Cha 10 лет и ст. СОЛО  " dataDxfId="57"/>
    <tableColumn id="215" name="Dancepride Trophy HH 10 лет и ст. СОЛО  " dataDxfId="56"/>
    <tableColumn id="216" name="Dancepride Trophy J 10 лет и ст. СОЛО  " dataDxfId="55"/>
    <tableColumn id="119" name="Dancepride Trophy Q 10 лет и ст. СОЛО  " dataDxfId="54"/>
    <tableColumn id="121" name="Dancepride Trophy R 10 лет и ст. СОЛО  " dataDxfId="53"/>
    <tableColumn id="122" name="Dancepride Trophy T 10 лет и ст. СОЛО  " dataDxfId="52"/>
    <tableColumn id="123" name="Dancepride Trophy W 10 лет и ст. СОЛО  " dataDxfId="51"/>
    <tableColumn id="129" name="Dancepride Trophy W+Q 11 лет и мл. ПАРЫ  " dataDxfId="50"/>
    <tableColumn id="130" name="Dancepride Trophy W+Q 11 лет и мл. СОЛО  " dataDxfId="49"/>
    <tableColumn id="131" name="Solo LA CH+R+J 10 лет и ст.  " dataDxfId="48"/>
    <tableColumn id="132" name="Зачет на N 10 и ст. Соло W" dataDxfId="47"/>
    <tableColumn id="133" name="Зачет на N 10 и ст. Соло Q" dataDxfId="46"/>
    <tableColumn id="134" name="Зачет на N 10 и ст. Соло CH" dataDxfId="45"/>
    <tableColumn id="135" name="Зачет на N 10 и ст. Соло J" dataDxfId="44"/>
    <tableColumn id="136" name="Зачет ШБТ 10 и ст. ПАРЫ W" dataDxfId="43"/>
    <tableColumn id="137" name="Зачет ШБТ 10 и ст. ПАРЫ CH" dataDxfId="42"/>
    <tableColumn id="138" name="Зачет ШБТ 10 и ст. ПАРЫ PL" dataDxfId="41"/>
    <tableColumn id="139" name="Зачет ШБТ 10 и ст. Соло W" dataDxfId="40"/>
    <tableColumn id="140" name="Зачет ШБТ 10 и ст. Соло CH" dataDxfId="39"/>
    <tableColumn id="141" name="Зачет ШБТ 10 и ст. Соло PL" dataDxfId="38"/>
    <tableColumn id="142" name="Классификация E 11 лет и мл. ПАРЫ  " dataDxfId="37"/>
    <tableColumn id="143" name="Классификация E 11 лет и мл. СОЛО  " dataDxfId="36"/>
    <tableColumn id="144" name="Классификация E 12 лет и ст. СОЛО  " dataDxfId="35"/>
    <tableColumn id="145" name="Классификация N 11 лет и мл. ПАРЫ  " dataDxfId="34"/>
    <tableColumn id="146" name="Классификация N 11 лет и мл. СОЛО  " dataDxfId="33"/>
    <tableColumn id="147" name="Классификация N 12 лет и ст. СОЛО  " dataDxfId="32"/>
    <tableColumn id="148" name="10 лет и ст.  Кубок Ча-Ча-Ча СОЛО" dataDxfId="31"/>
    <tableColumn id="149" name="11 лет и мл.  Кубок Ча-Ча-Ча ПАРЫ" dataDxfId="30"/>
    <tableColumn id="150" name="10 лет и ст.  Кубок Фокстрота СОЛО" dataDxfId="29"/>
    <tableColumn id="151" name="11 лет и мл.  Кубок Фокстрота ПАРЫ" dataDxfId="28"/>
    <tableColumn id="152" name="10 лет и ст.  Кубок Джайва СОЛО" dataDxfId="27"/>
    <tableColumn id="153" name="11 лет и мл.  Кубок Джайва ПАРЫ" dataDxfId="26"/>
    <tableColumn id="154" name="10 лет и ст.  Кубок Квикстепа СОЛО" dataDxfId="25"/>
    <tableColumn id="155" name="11 лет и мл.  Кубок Квикстепа ПАРЫ" dataDxfId="24"/>
    <tableColumn id="156" name="10 лет и ст.  Кубок Румбы СОЛО" dataDxfId="23"/>
    <tableColumn id="157" name="11 лет и мл.  Кубок Румбы ПАРЫ" dataDxfId="22"/>
    <tableColumn id="158" name="10 лет и ст.  Кубок Самбы СОЛО" dataDxfId="21"/>
    <tableColumn id="159" name="11 лет и мл.  Кубок Самбы ПАРЫ" dataDxfId="20"/>
    <tableColumn id="160" name="10 лет и ст.  Кубок Танго СОЛО" dataDxfId="19"/>
    <tableColumn id="161" name="11 лет и мл.  Кубок Танго ПАРЫ" dataDxfId="18"/>
    <tableColumn id="162" name="10 лет и ст.  Кубок Венского Вальса СОЛО" dataDxfId="17"/>
    <tableColumn id="163" name="11 лет и мл.  Кубок Венского Вальса ПАРЫ" dataDxfId="16"/>
    <tableColumn id="164" name="10 лет и ст.  Кубок Вальса СОЛО" dataDxfId="15"/>
    <tableColumn id="165" name="11 лет и мл.  Кубок Вальса ПАРЫ" dataDxfId="14"/>
    <tableColumn id="166" name="Суперкубок Dancepride Trophy W+Q+CH+S+J 12 лет и ст. ПАРЫ  " dataDxfId="12"/>
    <tableColumn id="5" name="РЕЙТИНГ DPT" dataDxfId="11"/>
    <tableColumn id="15" name="РЕЙТИНГ НТЛ" dataDxfId="10"/>
    <tableColumn id="117" name="РЕГ НТЛ" dataDxfId="13"/>
    <tableColumn id="118" name="РЕЙТ Q НТЛ" dataDxfId="9">
      <calculatedColumnFormula>PRODUCT(Таблица1[[#This Row],[РЕЙТИНГ НТЛ]:[РЕГ НТЛ]])</calculatedColumnFormula>
    </tableColumn>
    <tableColumn id="72" name="РЕЙТ Q DPT" dataDxfId="8">
      <calculatedColumnFormula>SUM(Таблица1[[#This Row],[РЕЙТИНГ DPT]:[РЕЙТИНГ НТЛ]])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Таблица242" displayName="Таблица242" ref="A1:F11" totalsRowShown="0">
  <autoFilter ref="A1:F11"/>
  <sortState ref="A2:F11">
    <sortCondition descending="1" ref="F1:F11"/>
  </sortState>
  <tableColumns count="6">
    <tableColumn id="1" name="Клубы"/>
    <tableColumn id="2" name="Руководители"/>
    <tableColumn id="3" name="N" dataDxfId="7"/>
    <tableColumn id="4" name="R" dataDxfId="4">
      <calculatedColumnFormula>PRODUCT(Таблица242[[#This Row],[N]]/110,100)</calculatedColumnFormula>
    </tableColumn>
    <tableColumn id="5" name="Q" dataDxfId="6"/>
    <tableColumn id="6" name="S" dataDxfId="5">
      <calculatedColumnFormula>SUM(Таблица242[[#This Row],[N]:[Q]])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6" name="Таблица2427" displayName="Таблица2427" ref="A1:F10" totalsRowShown="0">
  <autoFilter ref="A1:F10"/>
  <sortState ref="A2:F10">
    <sortCondition descending="1" ref="F1:F10"/>
  </sortState>
  <tableColumns count="6">
    <tableColumn id="1" name="Клубы"/>
    <tableColumn id="2" name="Руководители"/>
    <tableColumn id="3" name="N" dataDxfId="3"/>
    <tableColumn id="4" name="R" dataDxfId="0">
      <calculatedColumnFormula>PRODUCT(Таблица2427[[#This Row],[N]]/115,100)</calculatedColumnFormula>
    </tableColumn>
    <tableColumn id="5" name="Q" dataDxfId="2"/>
    <tableColumn id="6" name="S" dataDxfId="1">
      <calculatedColumnFormula>SUM(Таблица2427[[#This Row],[N]:[Q]])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sydykov@dancepride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790"/>
  <sheetViews>
    <sheetView zoomScale="80" zoomScaleNormal="80" workbookViewId="0">
      <selection activeCell="DX8" sqref="DX8"/>
    </sheetView>
  </sheetViews>
  <sheetFormatPr defaultRowHeight="15" x14ac:dyDescent="0.25"/>
  <cols>
    <col min="1" max="1" width="7.140625" style="2" customWidth="1"/>
    <col min="2" max="2" width="66" style="2" customWidth="1"/>
    <col min="3" max="3" width="23.42578125" style="2" customWidth="1"/>
    <col min="4" max="4" width="18.42578125" style="2" customWidth="1"/>
    <col min="5" max="15" width="3.7109375" style="2" customWidth="1"/>
    <col min="16" max="16" width="3.85546875" style="2" customWidth="1"/>
    <col min="17" max="51" width="3.7109375" style="2" customWidth="1"/>
    <col min="52" max="52" width="4.85546875" style="2" customWidth="1"/>
    <col min="53" max="134" width="3.7109375" style="2" customWidth="1"/>
    <col min="135" max="138" width="4.5703125" style="2" customWidth="1"/>
    <col min="139" max="139" width="3.42578125" style="2" customWidth="1"/>
    <col min="140" max="156" width="5" style="2" customWidth="1"/>
    <col min="157" max="159" width="5.42578125" style="2" customWidth="1"/>
    <col min="160" max="16384" width="9.140625" style="2"/>
  </cols>
  <sheetData>
    <row r="1" spans="1:124" x14ac:dyDescent="0.25">
      <c r="A1" s="1" t="s">
        <v>0</v>
      </c>
      <c r="E1" s="80"/>
      <c r="F1" s="80"/>
      <c r="G1" s="80"/>
      <c r="H1" s="80"/>
      <c r="I1" s="80"/>
      <c r="J1" s="80"/>
    </row>
    <row r="2" spans="1:124" x14ac:dyDescent="0.25">
      <c r="A2" s="1" t="s">
        <v>1</v>
      </c>
      <c r="B2" s="3"/>
      <c r="C2" s="4" t="s">
        <v>138</v>
      </c>
    </row>
    <row r="3" spans="1:124" x14ac:dyDescent="0.25">
      <c r="A3" s="1" t="s">
        <v>2</v>
      </c>
      <c r="B3" s="5"/>
      <c r="C3" s="4" t="s">
        <v>139</v>
      </c>
    </row>
    <row r="4" spans="1:124" x14ac:dyDescent="0.25">
      <c r="A4" s="1" t="s">
        <v>3</v>
      </c>
      <c r="C4" s="4" t="s">
        <v>4</v>
      </c>
    </row>
    <row r="5" spans="1:124" x14ac:dyDescent="0.25">
      <c r="A5" s="1" t="s">
        <v>5</v>
      </c>
      <c r="C5" s="4" t="s">
        <v>6</v>
      </c>
    </row>
    <row r="6" spans="1:124" x14ac:dyDescent="0.25">
      <c r="A6" s="1" t="s">
        <v>7</v>
      </c>
      <c r="C6" s="4">
        <v>89099827060</v>
      </c>
    </row>
    <row r="7" spans="1:124" x14ac:dyDescent="0.25">
      <c r="A7" s="1" t="s">
        <v>8</v>
      </c>
      <c r="B7" s="6"/>
      <c r="C7" s="7" t="s">
        <v>9</v>
      </c>
      <c r="D7" s="8"/>
      <c r="E7" s="2">
        <f>COUNT(Таблица1[Dancepride CH+PL 7 и мл ПАРЫ])</f>
        <v>6</v>
      </c>
      <c r="F7" s="2">
        <f>COUNT(Таблица1[Dancepride Trophy J 6 лет и мл. СОЛО  ])</f>
        <v>8</v>
      </c>
      <c r="G7" s="2">
        <f>COUNT(Таблица1[Dancepride Trophy Q 6 лет и мл. СОЛО  ])</f>
        <v>5</v>
      </c>
      <c r="H7" s="2">
        <f>COUNT(Таблица1[Dancepride Trophy Q+J 7 лет и мл. СОЛО  ])</f>
        <v>7</v>
      </c>
      <c r="I7" s="2">
        <f>COUNT(Таблица1[Dancepride Trophy W+CH+PL 6 лет и мл. СОЛО  ])</f>
        <v>11</v>
      </c>
      <c r="J7" s="2">
        <f>COUNT(Таблица1[Dancepride Trophy W+CH+PL 7 лет и мл. СОЛО  ])</f>
        <v>10</v>
      </c>
      <c r="K7" s="2">
        <f>COUNT(Таблица1[Зачет на N 7 и мл. Соло W])</f>
        <v>12</v>
      </c>
      <c r="L7" s="2">
        <f>COUNT(Таблица1[Зачет на N 7 и мл. Соло Q])</f>
        <v>12</v>
      </c>
      <c r="M7" s="2">
        <f>COUNT(Таблица1[Зачет на N 7 и мл. Соло CH])</f>
        <v>12</v>
      </c>
      <c r="N7" s="2">
        <f>COUNT(Таблица1[Зачет на N 7 и мл. Соло J])</f>
        <v>12</v>
      </c>
      <c r="O7" s="2">
        <f>COUNT(Таблица1[Зачет ШБТ 7 и мл. ПАРЫ W])</f>
        <v>6</v>
      </c>
      <c r="P7" s="2">
        <f>COUNT(Таблица1[Зачет ШБТ 7 и мл. ПАРЫ CH])</f>
        <v>6</v>
      </c>
      <c r="Q7" s="2">
        <f>COUNT(Таблица1[Зачет ШБТ 7 и мл. ПАРЫ PL])</f>
        <v>6</v>
      </c>
      <c r="R7" s="2">
        <f>COUNT(Таблица1[Зачет ШБТ 7 и мл. Соло W])</f>
        <v>64</v>
      </c>
      <c r="S7" s="2">
        <f>COUNT(Таблица1[Зачет ШБТ 7 и мл. Соло CH])</f>
        <v>64</v>
      </c>
      <c r="T7" s="2">
        <f>COUNT(Таблица1[Зачет ШБТ 7 и мл. Соло PL])</f>
        <v>64</v>
      </c>
      <c r="U7" s="2">
        <f>COUNT(Таблица1[Классификация N 7 лет и мл. СОЛО  ])</f>
        <v>6</v>
      </c>
      <c r="V7" s="2">
        <f>COUNT(Таблица1[5 лет и мл.  Кубок Ча-Ча-Ча СОЛО])</f>
        <v>5</v>
      </c>
      <c r="W7" s="2">
        <f>COUNT(Таблица1[7 лет и мл.  Кубок Ча-Ча-Ча ПАРЫ])</f>
        <v>8</v>
      </c>
      <c r="X7" s="2">
        <f>COUNT(Таблица1[7 лет и мл.  Кубок Ча-Ча-Ча СОЛО])</f>
        <v>7</v>
      </c>
      <c r="Y7" s="2">
        <f>COUNT(Таблица1[7 лет и мл.  Кубок Джайва СОЛО])</f>
        <v>6</v>
      </c>
      <c r="Z7" s="2">
        <f>COUNT(Таблица1[5 лет и мл.  Кубок Польки СОЛО])</f>
        <v>12</v>
      </c>
      <c r="AA7" s="2">
        <f>COUNT(Таблица1[7 лет и мл.  Кубок Польки ПАРЫ])</f>
        <v>6</v>
      </c>
      <c r="AB7" s="2">
        <f>COUNT(Таблица1[7 лет и мл.  Кубок Польки СОЛО])</f>
        <v>8</v>
      </c>
      <c r="AC7" s="2">
        <f>COUNT(Таблица1[7 лет и мл.  Кубок Квикстепа СОЛО])</f>
        <v>5</v>
      </c>
      <c r="AD7" s="2">
        <f>COUNT(Таблица1[7 лет и мл.  Кубок Румбы СОЛО])</f>
        <v>2</v>
      </c>
      <c r="AE7" s="2">
        <f>COUNT(Таблица1[7 лет и мл.  Кубок Танго СОЛО])</f>
        <v>5</v>
      </c>
      <c r="AF7" s="2">
        <f>COUNT(Таблица1[5 лет и мл.  Кубок Вальса СОЛО])</f>
        <v>8</v>
      </c>
      <c r="AG7" s="2">
        <f>COUNT(Таблица1[7 лет и мл.  Кубок Вальса ПАРЫ])</f>
        <v>9</v>
      </c>
      <c r="AH7" s="2">
        <f>COUNT(Таблица1[7 лет и мл.  Кубок Вальса СОЛО])</f>
        <v>8</v>
      </c>
      <c r="AI7" s="2">
        <f>COUNT(Таблица1[Dancepride Trophy CH 9 лет и мл. СОЛО  ])</f>
        <v>5</v>
      </c>
      <c r="AJ7" s="2">
        <f>COUNT(Таблица1[Dancepride Trophy CH+J 9 лет и мл. СОЛО  ])</f>
        <v>8</v>
      </c>
      <c r="AK7" s="2">
        <f>COUNT(Таблица1[Dancepride Trophy HH 9 лет и мл. СОЛО  ])</f>
        <v>6</v>
      </c>
      <c r="AL7" s="2">
        <f>COUNT(Таблица1[Dancepride Trophy PL 9 лет и мл. СОЛО  ])</f>
        <v>4</v>
      </c>
      <c r="AM7" s="2">
        <f>COUNT(Таблица1[Dancepride Trophy W 9 лет и мл. СОЛО  ])</f>
        <v>6</v>
      </c>
      <c r="AN7" s="2">
        <f>COUNT(Таблица1[Dancepride Trophy W+CH+PL 9 лет и мл. СОЛО  ])</f>
        <v>8</v>
      </c>
      <c r="AO7" s="2">
        <f>COUNT(Таблица1[Dancepride Trophy W+Q 9 лет и мл. СОЛО  ])</f>
        <v>8</v>
      </c>
      <c r="AP7" s="2">
        <f>COUNT(Таблица1[Зачет на N 9 и мл. ПАРЫ W])</f>
        <v>3</v>
      </c>
      <c r="AQ7" s="2">
        <f>COUNT(Таблица1[Зачет на N 9 и мл. ПАРЫ Q])</f>
        <v>3</v>
      </c>
      <c r="AR7" s="2">
        <f>COUNT(Таблица1[Зачет на N 9 и мл. ПАРЫ CH])</f>
        <v>3</v>
      </c>
      <c r="AS7" s="2">
        <f>COUNT(Таблица1[Зачет на N 9 и мл. ПАРЫ J])</f>
        <v>3</v>
      </c>
      <c r="AT7" s="2">
        <f>COUNT(Таблица1[Зачет на N 9 и мл. Соло W])</f>
        <v>15</v>
      </c>
      <c r="AU7" s="2">
        <f>COUNT(Таблица1[Зачет на N 9 и мл. Соло Q])</f>
        <v>15</v>
      </c>
      <c r="AV7" s="2">
        <f>COUNT(Таблица1[Зачет на N 9 и мл. Соло CH])</f>
        <v>15</v>
      </c>
      <c r="AW7" s="2">
        <f>COUNT(Таблица1[Зачет на N 9 и мл. Соло J])</f>
        <v>15</v>
      </c>
      <c r="AX7" s="2">
        <f>COUNT(Таблица1[Зачет ШБТ 9 и мл. ПАРЫ W])</f>
        <v>5</v>
      </c>
      <c r="AY7" s="2">
        <f>COUNT(Таблица1[Зачет ШБТ 9 и мл. ПАРЫ CH])</f>
        <v>5</v>
      </c>
      <c r="AZ7" s="2">
        <f>COUNT(Таблица1[Зачет ШБТ 9 и мл. ПАРЫ PL])</f>
        <v>5</v>
      </c>
      <c r="BA7" s="2">
        <f>COUNT(Таблица1[Зачет ШБТ 9 и мл. Соло W])</f>
        <v>19</v>
      </c>
      <c r="BB7" s="2">
        <f>COUNT(Таблица1[Зачет ШБТ 9 и мл. Соло CH])</f>
        <v>19</v>
      </c>
      <c r="BC7" s="2">
        <f>COUNT(Таблица1[Зачет ШБТ 9 и мл. Соло J])</f>
        <v>19</v>
      </c>
      <c r="BD7" s="2">
        <f>COUNT(Таблица1[Классификация E 9 лет и мл. СОЛО  ])</f>
        <v>2</v>
      </c>
      <c r="BE7" s="2">
        <f>COUNT(Таблица1[Классификация N 9 лет и мл. ПАРЫ  ])</f>
        <v>1</v>
      </c>
      <c r="BF7" s="2">
        <f>COUNT(Таблица1[Классификация N 9 лет и мл. СОЛО  ])</f>
        <v>9</v>
      </c>
      <c r="BG7" s="2">
        <f>COUNT(Таблица1[9 лет и мл.  Кубок Ча-Ча-Ча ПАРЫ])</f>
        <v>8</v>
      </c>
      <c r="BH7" s="2">
        <f>COUNT(Таблица1[9 лет и мл.  Кубок Ча-Ча-Ча СОЛО])</f>
        <v>6</v>
      </c>
      <c r="BI7" s="2">
        <f>COUNT(Таблица1[9 лет и мл.  Кубок Джайва ПАРЫ])</f>
        <v>4</v>
      </c>
      <c r="BJ7" s="2">
        <f>COUNT(Таблица1[9 лет и мл.  Кубок Джайва СОЛО])</f>
        <v>8</v>
      </c>
      <c r="BK7" s="2">
        <f>COUNT(Таблица1[9 лет и мл.  Кубок Польки ПАРЫ])</f>
        <v>6</v>
      </c>
      <c r="BL7" s="2">
        <f>COUNT(Таблица1[9 лет и мл.  Кубок Польки СОЛО])</f>
        <v>7</v>
      </c>
      <c r="BM7" s="2">
        <f>COUNT(Таблица1[9 лет и мл.  Кубок Квикстепа ПАРЫ])</f>
        <v>3</v>
      </c>
      <c r="BN7" s="2">
        <f>COUNT(Таблица1[9 лет и мл.  Кубок Квикстепа СОЛО])</f>
        <v>9</v>
      </c>
      <c r="BO7" s="2">
        <f>COUNT(Таблица1[9 лет и мл.  Кубок Румбы СОЛО])</f>
        <v>8</v>
      </c>
      <c r="BP7" s="2">
        <f>COUNT(Таблица1[9 лет и мл.  Кубок Самбы СОЛО])</f>
        <v>8</v>
      </c>
      <c r="BQ7" s="2">
        <f>COUNT(#REF!)</f>
        <v>0</v>
      </c>
      <c r="BR7" s="2">
        <f>COUNT(#REF!)</f>
        <v>0</v>
      </c>
      <c r="BS7" s="2">
        <f>COUNT(#REF!)</f>
        <v>0</v>
      </c>
      <c r="BT7" s="2">
        <f>COUNT(#REF!)</f>
        <v>0</v>
      </c>
      <c r="BU7" s="2">
        <f>COUNT(#REF!)</f>
        <v>0</v>
      </c>
      <c r="BV7" s="2">
        <f>COUNT(#REF!)</f>
        <v>0</v>
      </c>
      <c r="BW7" s="2">
        <f>COUNT(#REF!)</f>
        <v>0</v>
      </c>
      <c r="BX7" s="2">
        <f>COUNT(#REF!)</f>
        <v>0</v>
      </c>
      <c r="BY7" s="2">
        <f>COUNT(#REF!)</f>
        <v>0</v>
      </c>
      <c r="BZ7" s="2">
        <f>COUNT(#REF!)</f>
        <v>0</v>
      </c>
      <c r="CA7" s="2">
        <f>COUNT(#REF!)</f>
        <v>0</v>
      </c>
      <c r="CB7" s="2">
        <f>COUNT(#REF!)</f>
        <v>0</v>
      </c>
      <c r="CC7" s="2">
        <f>COUNT(#REF!)</f>
        <v>0</v>
      </c>
      <c r="CD7" s="2">
        <f>COUNT(#REF!)</f>
        <v>0</v>
      </c>
      <c r="CE7" s="2">
        <f>COUNT(#REF!)</f>
        <v>0</v>
      </c>
      <c r="CF7" s="2">
        <f>COUNT(#REF!)</f>
        <v>0</v>
      </c>
      <c r="CG7" s="2">
        <f>COUNT(#REF!)</f>
        <v>0</v>
      </c>
      <c r="CH7" s="2">
        <f>COUNT(#REF!)</f>
        <v>0</v>
      </c>
      <c r="CI7" s="2">
        <f>COUNT(#REF!)</f>
        <v>0</v>
      </c>
      <c r="CJ7" s="2">
        <f>COUNT(#REF!)</f>
        <v>0</v>
      </c>
      <c r="CK7" s="2">
        <f>COUNT(#REF!)</f>
        <v>0</v>
      </c>
      <c r="CL7" s="2">
        <f>COUNT(#REF!)</f>
        <v>0</v>
      </c>
      <c r="CM7" s="2">
        <f>COUNT(#REF!)</f>
        <v>0</v>
      </c>
      <c r="CN7" s="2">
        <f>COUNT(#REF!)</f>
        <v>0</v>
      </c>
      <c r="CO7" s="2">
        <f>COUNT(#REF!)</f>
        <v>0</v>
      </c>
      <c r="CP7" s="2">
        <f>COUNT(#REF!)</f>
        <v>0</v>
      </c>
      <c r="CQ7" s="2">
        <f>COUNT(#REF!)</f>
        <v>0</v>
      </c>
      <c r="CR7" s="2">
        <f>COUNT(#REF!)</f>
        <v>0</v>
      </c>
      <c r="CS7" s="2">
        <f>COUNT(#REF!)</f>
        <v>0</v>
      </c>
      <c r="CT7" s="2">
        <f>COUNT(#REF!)</f>
        <v>0</v>
      </c>
      <c r="CU7" s="2">
        <f>COUNT(#REF!)</f>
        <v>0</v>
      </c>
      <c r="CV7" s="2">
        <f>COUNT(#REF!)</f>
        <v>0</v>
      </c>
      <c r="CW7" s="2">
        <f>COUNT(#REF!)</f>
        <v>0</v>
      </c>
      <c r="CX7" s="2">
        <f>COUNT(#REF!)</f>
        <v>0</v>
      </c>
      <c r="CY7" s="2">
        <f>COUNT(#REF!)</f>
        <v>0</v>
      </c>
      <c r="CZ7" s="2">
        <f>COUNT(#REF!)</f>
        <v>0</v>
      </c>
      <c r="DA7" s="2">
        <f>COUNT(#REF!)</f>
        <v>0</v>
      </c>
      <c r="DB7" s="2">
        <f>COUNT(#REF!)</f>
        <v>0</v>
      </c>
      <c r="DC7" s="2">
        <f>COUNT(#REF!)</f>
        <v>0</v>
      </c>
      <c r="DD7" s="2">
        <f>COUNT(#REF!)</f>
        <v>0</v>
      </c>
      <c r="DE7" s="2">
        <f>COUNT(#REF!)</f>
        <v>0</v>
      </c>
      <c r="DF7" s="2">
        <f>COUNT(#REF!)</f>
        <v>0</v>
      </c>
      <c r="DG7" s="2">
        <f>COUNT(#REF!)</f>
        <v>0</v>
      </c>
      <c r="DH7" s="2">
        <f>COUNT(#REF!)</f>
        <v>0</v>
      </c>
      <c r="DI7" s="2">
        <f>COUNT(#REF!)</f>
        <v>0</v>
      </c>
      <c r="DJ7" s="2">
        <f>COUNT(#REF!)</f>
        <v>0</v>
      </c>
      <c r="DK7" s="2">
        <f>COUNT(#REF!)</f>
        <v>0</v>
      </c>
      <c r="DL7" s="2">
        <f>COUNT(#REF!)</f>
        <v>0</v>
      </c>
      <c r="DM7" s="2">
        <f>COUNT(#REF!)</f>
        <v>0</v>
      </c>
      <c r="DN7" s="2">
        <f>COUNT(#REF!)</f>
        <v>0</v>
      </c>
      <c r="DO7" s="2">
        <f>COUNT(#REF!)</f>
        <v>0</v>
      </c>
    </row>
    <row r="8" spans="1:124" ht="239.25" customHeight="1" x14ac:dyDescent="0.25">
      <c r="A8" s="9" t="s">
        <v>10</v>
      </c>
      <c r="B8" s="10" t="s">
        <v>11</v>
      </c>
      <c r="C8" s="10" t="s">
        <v>12</v>
      </c>
      <c r="D8" s="10" t="s">
        <v>13</v>
      </c>
      <c r="E8" s="53" t="s">
        <v>140</v>
      </c>
      <c r="F8" s="53" t="s">
        <v>142</v>
      </c>
      <c r="G8" s="53" t="s">
        <v>143</v>
      </c>
      <c r="H8" s="53" t="s">
        <v>144</v>
      </c>
      <c r="I8" s="53" t="s">
        <v>146</v>
      </c>
      <c r="J8" s="53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11" t="s">
        <v>19</v>
      </c>
      <c r="P8" s="11" t="s">
        <v>20</v>
      </c>
      <c r="Q8" s="11" t="s">
        <v>21</v>
      </c>
      <c r="R8" s="28" t="s">
        <v>22</v>
      </c>
      <c r="S8" s="28" t="s">
        <v>23</v>
      </c>
      <c r="T8" s="28" t="s">
        <v>24</v>
      </c>
      <c r="U8" s="62" t="s">
        <v>25</v>
      </c>
      <c r="V8" s="45" t="s">
        <v>26</v>
      </c>
      <c r="W8" s="62" t="s">
        <v>27</v>
      </c>
      <c r="X8" s="62" t="s">
        <v>28</v>
      </c>
      <c r="Y8" s="62" t="s">
        <v>29</v>
      </c>
      <c r="Z8" s="62" t="s">
        <v>30</v>
      </c>
      <c r="AA8" s="45" t="s">
        <v>31</v>
      </c>
      <c r="AB8" s="45" t="s">
        <v>32</v>
      </c>
      <c r="AC8" s="45" t="s">
        <v>33</v>
      </c>
      <c r="AD8" s="45" t="s">
        <v>181</v>
      </c>
      <c r="AE8" s="45" t="s">
        <v>182</v>
      </c>
      <c r="AF8" s="45" t="s">
        <v>34</v>
      </c>
      <c r="AG8" s="45" t="s">
        <v>35</v>
      </c>
      <c r="AH8" s="45" t="s">
        <v>36</v>
      </c>
      <c r="AI8" s="53" t="s">
        <v>37</v>
      </c>
      <c r="AJ8" s="53" t="s">
        <v>38</v>
      </c>
      <c r="AK8" s="53" t="s">
        <v>39</v>
      </c>
      <c r="AL8" s="53" t="s">
        <v>187</v>
      </c>
      <c r="AM8" s="53" t="s">
        <v>40</v>
      </c>
      <c r="AN8" s="63" t="s">
        <v>41</v>
      </c>
      <c r="AO8" s="64" t="s">
        <v>42</v>
      </c>
      <c r="AP8" s="12" t="s">
        <v>43</v>
      </c>
      <c r="AQ8" s="12" t="s">
        <v>44</v>
      </c>
      <c r="AR8" s="12" t="s">
        <v>45</v>
      </c>
      <c r="AS8" s="12" t="s">
        <v>46</v>
      </c>
      <c r="AT8" s="11" t="s">
        <v>47</v>
      </c>
      <c r="AU8" s="11" t="s">
        <v>48</v>
      </c>
      <c r="AV8" s="11" t="s">
        <v>49</v>
      </c>
      <c r="AW8" s="11" t="s">
        <v>50</v>
      </c>
      <c r="AX8" s="11" t="s">
        <v>51</v>
      </c>
      <c r="AY8" s="11" t="s">
        <v>52</v>
      </c>
      <c r="AZ8" s="11" t="s">
        <v>53</v>
      </c>
      <c r="BA8" s="11" t="s">
        <v>54</v>
      </c>
      <c r="BB8" s="11" t="s">
        <v>55</v>
      </c>
      <c r="BC8" s="11" t="s">
        <v>56</v>
      </c>
      <c r="BD8" s="45" t="s">
        <v>57</v>
      </c>
      <c r="BE8" s="45" t="s">
        <v>58</v>
      </c>
      <c r="BF8" s="45" t="s">
        <v>59</v>
      </c>
      <c r="BG8" s="45" t="s">
        <v>60</v>
      </c>
      <c r="BH8" s="45" t="s">
        <v>61</v>
      </c>
      <c r="BI8" s="45" t="s">
        <v>62</v>
      </c>
      <c r="BJ8" s="45" t="s">
        <v>63</v>
      </c>
      <c r="BK8" s="45" t="s">
        <v>64</v>
      </c>
      <c r="BL8" s="45" t="s">
        <v>65</v>
      </c>
      <c r="BM8" s="45" t="s">
        <v>66</v>
      </c>
      <c r="BN8" s="45" t="s">
        <v>67</v>
      </c>
      <c r="BO8" s="45" t="s">
        <v>68</v>
      </c>
      <c r="BP8" s="45" t="s">
        <v>69</v>
      </c>
      <c r="BQ8" s="45" t="s">
        <v>70</v>
      </c>
      <c r="BR8" s="45" t="s">
        <v>71</v>
      </c>
      <c r="BS8" s="45" t="s">
        <v>72</v>
      </c>
      <c r="BT8" s="45" t="s">
        <v>73</v>
      </c>
      <c r="BU8" s="53" t="s">
        <v>74</v>
      </c>
      <c r="BV8" s="53" t="s">
        <v>75</v>
      </c>
      <c r="BW8" s="53" t="s">
        <v>199</v>
      </c>
      <c r="BX8" s="53" t="s">
        <v>200</v>
      </c>
      <c r="BY8" s="53" t="s">
        <v>201</v>
      </c>
      <c r="BZ8" s="53" t="s">
        <v>203</v>
      </c>
      <c r="CA8" s="53" t="s">
        <v>204</v>
      </c>
      <c r="CB8" s="53" t="s">
        <v>205</v>
      </c>
      <c r="CC8" s="53" t="s">
        <v>206</v>
      </c>
      <c r="CD8" s="53" t="s">
        <v>76</v>
      </c>
      <c r="CE8" s="53" t="s">
        <v>77</v>
      </c>
      <c r="CF8" s="45" t="s">
        <v>78</v>
      </c>
      <c r="CG8" s="11" t="s">
        <v>79</v>
      </c>
      <c r="CH8" s="11" t="s">
        <v>80</v>
      </c>
      <c r="CI8" s="11" t="s">
        <v>81</v>
      </c>
      <c r="CJ8" s="11" t="s">
        <v>82</v>
      </c>
      <c r="CK8" s="11" t="s">
        <v>207</v>
      </c>
      <c r="CL8" s="11" t="s">
        <v>208</v>
      </c>
      <c r="CM8" s="11" t="s">
        <v>209</v>
      </c>
      <c r="CN8" s="11" t="s">
        <v>83</v>
      </c>
      <c r="CO8" s="11" t="s">
        <v>84</v>
      </c>
      <c r="CP8" s="11" t="s">
        <v>85</v>
      </c>
      <c r="CQ8" s="45" t="s">
        <v>86</v>
      </c>
      <c r="CR8" s="45" t="s">
        <v>87</v>
      </c>
      <c r="CS8" s="45" t="s">
        <v>88</v>
      </c>
      <c r="CT8" s="45" t="s">
        <v>89</v>
      </c>
      <c r="CU8" s="45" t="s">
        <v>90</v>
      </c>
      <c r="CV8" s="45" t="s">
        <v>91</v>
      </c>
      <c r="CW8" s="45" t="s">
        <v>92</v>
      </c>
      <c r="CX8" s="45" t="s">
        <v>191</v>
      </c>
      <c r="CY8" s="45" t="s">
        <v>93</v>
      </c>
      <c r="CZ8" s="45" t="s">
        <v>212</v>
      </c>
      <c r="DA8" s="45" t="s">
        <v>94</v>
      </c>
      <c r="DB8" s="45" t="s">
        <v>213</v>
      </c>
      <c r="DC8" s="45" t="s">
        <v>95</v>
      </c>
      <c r="DD8" s="45" t="s">
        <v>214</v>
      </c>
      <c r="DE8" s="45" t="s">
        <v>96</v>
      </c>
      <c r="DF8" s="45" t="s">
        <v>215</v>
      </c>
      <c r="DG8" s="45" t="s">
        <v>97</v>
      </c>
      <c r="DH8" s="45" t="s">
        <v>216</v>
      </c>
      <c r="DI8" s="45" t="s">
        <v>98</v>
      </c>
      <c r="DJ8" s="45" t="s">
        <v>217</v>
      </c>
      <c r="DK8" s="45" t="s">
        <v>99</v>
      </c>
      <c r="DL8" s="45" t="s">
        <v>219</v>
      </c>
      <c r="DM8" s="45" t="s">
        <v>100</v>
      </c>
      <c r="DN8" s="45" t="s">
        <v>183</v>
      </c>
      <c r="DO8" s="53" t="s">
        <v>220</v>
      </c>
      <c r="DP8" s="67" t="s">
        <v>439</v>
      </c>
      <c r="DQ8" s="68" t="s">
        <v>440</v>
      </c>
      <c r="DR8" s="69" t="s">
        <v>101</v>
      </c>
      <c r="DS8" s="71" t="s">
        <v>441</v>
      </c>
      <c r="DT8" s="72" t="s">
        <v>442</v>
      </c>
    </row>
    <row r="9" spans="1:124" x14ac:dyDescent="0.25">
      <c r="A9" s="29">
        <v>144</v>
      </c>
      <c r="B9" s="14" t="s">
        <v>434</v>
      </c>
      <c r="C9" s="14" t="s">
        <v>106</v>
      </c>
      <c r="D9" s="30" t="s">
        <v>221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>
        <v>1</v>
      </c>
      <c r="DP9" s="65">
        <v>6</v>
      </c>
      <c r="DQ9" s="66">
        <v>0</v>
      </c>
      <c r="DR9" s="39">
        <v>0.5</v>
      </c>
      <c r="DS9" s="81">
        <f>PRODUCT(Таблица1[[#This Row],[РЕЙТИНГ НТЛ]:[РЕГ НТЛ]])</f>
        <v>0</v>
      </c>
      <c r="DT9" s="74">
        <f>SUM(Таблица1[[#This Row],[РЕЙТИНГ DPT]:[РЕЙТИНГ НТЛ]])</f>
        <v>6</v>
      </c>
    </row>
    <row r="10" spans="1:124" x14ac:dyDescent="0.25">
      <c r="A10" s="29">
        <v>147</v>
      </c>
      <c r="B10" s="14" t="s">
        <v>417</v>
      </c>
      <c r="C10" s="14" t="s">
        <v>102</v>
      </c>
      <c r="D10" s="30" t="s">
        <v>103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>
        <v>2</v>
      </c>
      <c r="DP10" s="55">
        <v>4</v>
      </c>
      <c r="DQ10" s="66">
        <v>0</v>
      </c>
      <c r="DR10" s="15">
        <v>1</v>
      </c>
      <c r="DS10" s="73">
        <f>PRODUCT(Таблица1[[#This Row],[РЕЙТИНГ НТЛ]:[РЕГ НТЛ]])</f>
        <v>0</v>
      </c>
      <c r="DT10" s="74">
        <f>SUM(Таблица1[[#This Row],[РЕЙТИНГ DPT]:[РЕЙТИНГ НТЛ]])</f>
        <v>4</v>
      </c>
    </row>
    <row r="11" spans="1:124" x14ac:dyDescent="0.25">
      <c r="A11" s="29">
        <v>162</v>
      </c>
      <c r="B11" s="14" t="s">
        <v>428</v>
      </c>
      <c r="C11" s="14" t="s">
        <v>111</v>
      </c>
      <c r="D11" s="30" t="s">
        <v>112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>
        <v>3</v>
      </c>
      <c r="DP11" s="55">
        <v>4</v>
      </c>
      <c r="DQ11" s="66">
        <v>0</v>
      </c>
      <c r="DR11" s="39">
        <v>0</v>
      </c>
      <c r="DS11" s="73">
        <f>PRODUCT(Таблица1[[#This Row],[РЕЙТИНГ НТЛ]:[РЕГ НТЛ]])</f>
        <v>0</v>
      </c>
      <c r="DT11" s="74">
        <f>SUM(Таблица1[[#This Row],[РЕЙТИНГ DPT]:[РЕЙТИНГ НТЛ]])</f>
        <v>4</v>
      </c>
    </row>
    <row r="12" spans="1:124" x14ac:dyDescent="0.25">
      <c r="A12" s="29">
        <v>142</v>
      </c>
      <c r="B12" s="14" t="s">
        <v>419</v>
      </c>
      <c r="C12" s="14" t="s">
        <v>102</v>
      </c>
      <c r="D12" s="30" t="s">
        <v>103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>
        <v>4</v>
      </c>
      <c r="DP12" s="55">
        <v>2</v>
      </c>
      <c r="DQ12" s="66">
        <v>0</v>
      </c>
      <c r="DR12" s="39">
        <v>1</v>
      </c>
      <c r="DS12" s="73">
        <f>PRODUCT(Таблица1[[#This Row],[РЕЙТИНГ НТЛ]:[РЕГ НТЛ]])</f>
        <v>0</v>
      </c>
      <c r="DT12" s="74">
        <f>SUM(Таблица1[[#This Row],[РЕЙТИНГ DPT]:[РЕЙТИНГ НТЛ]])</f>
        <v>2</v>
      </c>
    </row>
    <row r="13" spans="1:124" x14ac:dyDescent="0.25">
      <c r="A13" s="29">
        <v>160</v>
      </c>
      <c r="B13" s="14" t="s">
        <v>422</v>
      </c>
      <c r="C13" s="14" t="s">
        <v>102</v>
      </c>
      <c r="D13" s="30" t="s">
        <v>103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>
        <v>5</v>
      </c>
      <c r="DP13" s="55">
        <v>2</v>
      </c>
      <c r="DQ13" s="66">
        <v>0</v>
      </c>
      <c r="DR13" s="39">
        <v>1</v>
      </c>
      <c r="DS13" s="73">
        <f>PRODUCT(Таблица1[[#This Row],[РЕЙТИНГ НТЛ]:[РЕГ НТЛ]])</f>
        <v>0</v>
      </c>
      <c r="DT13" s="74">
        <f>SUM(Таблица1[[#This Row],[РЕЙТИНГ DPT]:[РЕЙТИНГ НТЛ]])</f>
        <v>2</v>
      </c>
    </row>
    <row r="14" spans="1:124" x14ac:dyDescent="0.25">
      <c r="A14" s="29">
        <v>166</v>
      </c>
      <c r="B14" s="14" t="s">
        <v>437</v>
      </c>
      <c r="C14" s="14" t="s">
        <v>190</v>
      </c>
      <c r="D14" s="30" t="s">
        <v>185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>
        <v>6</v>
      </c>
      <c r="DP14" s="55">
        <v>2</v>
      </c>
      <c r="DQ14" s="66">
        <v>0</v>
      </c>
      <c r="DR14" s="15">
        <v>0</v>
      </c>
      <c r="DS14" s="73">
        <f>PRODUCT(Таблица1[[#This Row],[РЕЙТИНГ НТЛ]:[РЕГ НТЛ]])</f>
        <v>0</v>
      </c>
      <c r="DT14" s="74">
        <f>SUM(Таблица1[[#This Row],[РЕЙТИНГ DPT]:[РЕЙТИНГ НТЛ]])</f>
        <v>2</v>
      </c>
    </row>
    <row r="15" spans="1:124" x14ac:dyDescent="0.25">
      <c r="A15" s="29">
        <v>146</v>
      </c>
      <c r="B15" s="14" t="s">
        <v>425</v>
      </c>
      <c r="C15" s="14" t="s">
        <v>102</v>
      </c>
      <c r="D15" s="30" t="s">
        <v>103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>
        <v>1</v>
      </c>
      <c r="DO15" s="30"/>
      <c r="DP15" s="55">
        <v>0</v>
      </c>
      <c r="DQ15" s="47">
        <v>6</v>
      </c>
      <c r="DR15" s="39">
        <v>1</v>
      </c>
      <c r="DS15" s="73">
        <f>PRODUCT(Таблица1[[#This Row],[РЕЙТИНГ НТЛ]:[РЕГ НТЛ]])</f>
        <v>6</v>
      </c>
      <c r="DT15" s="74">
        <f>SUM(Таблица1[[#This Row],[РЕЙТИНГ DPT]:[РЕЙТИНГ НТЛ]])</f>
        <v>6</v>
      </c>
    </row>
    <row r="16" spans="1:124" x14ac:dyDescent="0.25">
      <c r="A16" s="29">
        <v>45</v>
      </c>
      <c r="B16" s="14" t="s">
        <v>430</v>
      </c>
      <c r="C16" s="14" t="s">
        <v>104</v>
      </c>
      <c r="D16" s="30" t="s">
        <v>105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>
        <v>2</v>
      </c>
      <c r="DO16" s="30"/>
      <c r="DP16" s="55">
        <v>0</v>
      </c>
      <c r="DQ16" s="47">
        <v>4</v>
      </c>
      <c r="DR16" s="15">
        <v>1</v>
      </c>
      <c r="DS16" s="73">
        <f>PRODUCT(Таблица1[[#This Row],[РЕЙТИНГ НТЛ]:[РЕГ НТЛ]])</f>
        <v>4</v>
      </c>
      <c r="DT16" s="74">
        <f>SUM(Таблица1[[#This Row],[РЕЙТИНГ DPT]:[РЕЙТИНГ НТЛ]])</f>
        <v>4</v>
      </c>
    </row>
    <row r="17" spans="1:124" x14ac:dyDescent="0.25">
      <c r="A17" s="29">
        <v>138</v>
      </c>
      <c r="B17" s="14" t="s">
        <v>421</v>
      </c>
      <c r="C17" s="14" t="s">
        <v>102</v>
      </c>
      <c r="D17" s="30" t="s">
        <v>103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>
        <v>3</v>
      </c>
      <c r="DO17" s="30"/>
      <c r="DP17" s="55">
        <v>0</v>
      </c>
      <c r="DQ17" s="47">
        <v>4</v>
      </c>
      <c r="DR17" s="31">
        <v>1</v>
      </c>
      <c r="DS17" s="73">
        <f>PRODUCT(Таблица1[[#This Row],[РЕЙТИНГ НТЛ]:[РЕГ НТЛ]])</f>
        <v>4</v>
      </c>
      <c r="DT17" s="74">
        <f>SUM(Таблица1[[#This Row],[РЕЙТИНГ DPT]:[РЕЙТИНГ НТЛ]])</f>
        <v>4</v>
      </c>
    </row>
    <row r="18" spans="1:124" x14ac:dyDescent="0.25">
      <c r="A18" s="29">
        <v>158</v>
      </c>
      <c r="B18" s="14" t="s">
        <v>415</v>
      </c>
      <c r="C18" s="14" t="s">
        <v>102</v>
      </c>
      <c r="D18" s="30" t="s">
        <v>103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>
        <v>4</v>
      </c>
      <c r="DO18" s="30"/>
      <c r="DP18" s="55">
        <v>0</v>
      </c>
      <c r="DQ18" s="47">
        <v>2</v>
      </c>
      <c r="DR18" s="31">
        <v>1</v>
      </c>
      <c r="DS18" s="73">
        <f>PRODUCT(Таблица1[[#This Row],[РЕЙТИНГ НТЛ]:[РЕГ НТЛ]])</f>
        <v>2</v>
      </c>
      <c r="DT18" s="74">
        <f>SUM(Таблица1[[#This Row],[РЕЙТИНГ DPT]:[РЕЙТИНГ НТЛ]])</f>
        <v>2</v>
      </c>
    </row>
    <row r="19" spans="1:124" x14ac:dyDescent="0.25">
      <c r="A19" s="29">
        <v>134</v>
      </c>
      <c r="B19" s="14" t="s">
        <v>431</v>
      </c>
      <c r="C19" s="14" t="s">
        <v>104</v>
      </c>
      <c r="D19" s="30" t="s">
        <v>105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>
        <v>5</v>
      </c>
      <c r="DO19" s="30"/>
      <c r="DP19" s="55">
        <v>0</v>
      </c>
      <c r="DQ19" s="47">
        <v>2</v>
      </c>
      <c r="DR19" s="16">
        <v>1</v>
      </c>
      <c r="DS19" s="73">
        <f>PRODUCT(Таблица1[[#This Row],[РЕЙТИНГ НТЛ]:[РЕГ НТЛ]])</f>
        <v>2</v>
      </c>
      <c r="DT19" s="74">
        <f>SUM(Таблица1[[#This Row],[РЕЙТИНГ DPT]:[РЕЙТИНГ НТЛ]])</f>
        <v>2</v>
      </c>
    </row>
    <row r="20" spans="1:124" x14ac:dyDescent="0.25">
      <c r="A20" s="29">
        <v>137</v>
      </c>
      <c r="B20" s="30" t="s">
        <v>380</v>
      </c>
      <c r="C20" s="14" t="s">
        <v>102</v>
      </c>
      <c r="D20" s="30" t="s">
        <v>103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>
        <v>1</v>
      </c>
      <c r="DN20" s="30"/>
      <c r="DO20" s="30"/>
      <c r="DP20" s="55">
        <v>0</v>
      </c>
      <c r="DQ20" s="47">
        <v>3</v>
      </c>
      <c r="DR20" s="31">
        <v>1</v>
      </c>
      <c r="DS20" s="73">
        <f>PRODUCT(Таблица1[[#This Row],[РЕЙТИНГ НТЛ]:[РЕГ НТЛ]])</f>
        <v>3</v>
      </c>
      <c r="DT20" s="74">
        <f>SUM(Таблица1[[#This Row],[РЕЙТИНГ DPT]:[РЕЙТИНГ НТЛ]])</f>
        <v>3</v>
      </c>
    </row>
    <row r="21" spans="1:124" x14ac:dyDescent="0.25">
      <c r="A21" s="29">
        <v>151</v>
      </c>
      <c r="B21" s="30" t="s">
        <v>405</v>
      </c>
      <c r="C21" s="14" t="s">
        <v>102</v>
      </c>
      <c r="D21" s="30" t="s">
        <v>103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>
        <v>2</v>
      </c>
      <c r="DN21" s="30"/>
      <c r="DO21" s="30"/>
      <c r="DP21" s="55">
        <v>0</v>
      </c>
      <c r="DQ21" s="47">
        <v>2</v>
      </c>
      <c r="DR21" s="31">
        <v>1</v>
      </c>
      <c r="DS21" s="73">
        <f>PRODUCT(Таблица1[[#This Row],[РЕЙТИНГ НТЛ]:[РЕГ НТЛ]])</f>
        <v>2</v>
      </c>
      <c r="DT21" s="74">
        <f>SUM(Таблица1[[#This Row],[РЕЙТИНГ DPT]:[РЕЙТИНГ НТЛ]])</f>
        <v>2</v>
      </c>
    </row>
    <row r="22" spans="1:124" x14ac:dyDescent="0.25">
      <c r="A22" s="29">
        <v>127</v>
      </c>
      <c r="B22" s="30" t="s">
        <v>393</v>
      </c>
      <c r="C22" s="14" t="s">
        <v>102</v>
      </c>
      <c r="D22" s="30" t="s">
        <v>103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>
        <v>3</v>
      </c>
      <c r="DN22" s="30"/>
      <c r="DO22" s="30"/>
      <c r="DP22" s="55">
        <v>0</v>
      </c>
      <c r="DQ22" s="47">
        <v>2</v>
      </c>
      <c r="DR22" s="31">
        <v>1</v>
      </c>
      <c r="DS22" s="73">
        <f>PRODUCT(Таблица1[[#This Row],[РЕЙТИНГ НТЛ]:[РЕГ НТЛ]])</f>
        <v>2</v>
      </c>
      <c r="DT22" s="74">
        <f>SUM(Таблица1[[#This Row],[РЕЙТИНГ DPT]:[РЕЙТИНГ НТЛ]])</f>
        <v>2</v>
      </c>
    </row>
    <row r="23" spans="1:124" x14ac:dyDescent="0.25">
      <c r="A23" s="29">
        <v>133</v>
      </c>
      <c r="B23" s="30" t="s">
        <v>396</v>
      </c>
      <c r="C23" s="14" t="s">
        <v>102</v>
      </c>
      <c r="D23" s="30" t="s">
        <v>103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>
        <v>4</v>
      </c>
      <c r="DN23" s="30"/>
      <c r="DO23" s="30"/>
      <c r="DP23" s="55">
        <v>0</v>
      </c>
      <c r="DQ23" s="47">
        <v>1</v>
      </c>
      <c r="DR23" s="31">
        <v>1</v>
      </c>
      <c r="DS23" s="73">
        <f>PRODUCT(Таблица1[[#This Row],[РЕЙТИНГ НТЛ]:[РЕГ НТЛ]])</f>
        <v>1</v>
      </c>
      <c r="DT23" s="74">
        <f>SUM(Таблица1[[#This Row],[РЕЙТИНГ DPT]:[РЕЙТИНГ НТЛ]])</f>
        <v>1</v>
      </c>
    </row>
    <row r="24" spans="1:124" x14ac:dyDescent="0.25">
      <c r="A24" s="29">
        <v>135</v>
      </c>
      <c r="B24" s="30" t="s">
        <v>412</v>
      </c>
      <c r="C24" s="14" t="s">
        <v>104</v>
      </c>
      <c r="D24" s="30" t="s">
        <v>105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>
        <v>5</v>
      </c>
      <c r="DN24" s="30"/>
      <c r="DO24" s="30"/>
      <c r="DP24" s="55">
        <v>0</v>
      </c>
      <c r="DQ24" s="47">
        <v>1</v>
      </c>
      <c r="DR24" s="16">
        <v>1</v>
      </c>
      <c r="DS24" s="73">
        <f>PRODUCT(Таблица1[[#This Row],[РЕЙТИНГ НТЛ]:[РЕГ НТЛ]])</f>
        <v>1</v>
      </c>
      <c r="DT24" s="74">
        <f>SUM(Таблица1[[#This Row],[РЕЙТИНГ DPT]:[РЕЙТИНГ НТЛ]])</f>
        <v>1</v>
      </c>
    </row>
    <row r="25" spans="1:124" x14ac:dyDescent="0.25">
      <c r="A25" s="29">
        <v>163</v>
      </c>
      <c r="B25" s="30" t="s">
        <v>411</v>
      </c>
      <c r="C25" s="14" t="s">
        <v>127</v>
      </c>
      <c r="D25" s="30" t="s">
        <v>129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>
        <v>6</v>
      </c>
      <c r="DN25" s="30"/>
      <c r="DO25" s="30"/>
      <c r="DP25" s="55">
        <v>0</v>
      </c>
      <c r="DQ25" s="47">
        <v>1</v>
      </c>
      <c r="DR25" s="31">
        <v>1</v>
      </c>
      <c r="DS25" s="73">
        <f>PRODUCT(Таблица1[[#This Row],[РЕЙТИНГ НТЛ]:[РЕГ НТЛ]])</f>
        <v>1</v>
      </c>
      <c r="DT25" s="74">
        <f>SUM(Таблица1[[#This Row],[РЕЙТИНГ DPT]:[РЕЙТИНГ НТЛ]])</f>
        <v>1</v>
      </c>
    </row>
    <row r="26" spans="1:124" x14ac:dyDescent="0.25">
      <c r="A26" s="29">
        <v>146</v>
      </c>
      <c r="B26" s="30" t="s">
        <v>383</v>
      </c>
      <c r="C26" s="14" t="s">
        <v>102</v>
      </c>
      <c r="D26" s="30" t="s">
        <v>103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>
        <v>7</v>
      </c>
      <c r="DN26" s="30"/>
      <c r="DO26" s="30"/>
      <c r="DP26" s="55">
        <v>0</v>
      </c>
      <c r="DQ26" s="66">
        <v>0</v>
      </c>
      <c r="DR26" s="31">
        <v>1</v>
      </c>
      <c r="DS26" s="73">
        <f>PRODUCT(Таблица1[[#This Row],[РЕЙТИНГ НТЛ]:[РЕГ НТЛ]])</f>
        <v>0</v>
      </c>
      <c r="DT26" s="74">
        <f>SUM(Таблица1[[#This Row],[РЕЙТИНГ DPT]:[РЕЙТИНГ НТЛ]])</f>
        <v>0</v>
      </c>
    </row>
    <row r="27" spans="1:124" x14ac:dyDescent="0.25">
      <c r="A27" s="29">
        <v>132</v>
      </c>
      <c r="B27" s="30" t="s">
        <v>395</v>
      </c>
      <c r="C27" s="14" t="s">
        <v>102</v>
      </c>
      <c r="D27" s="30" t="s">
        <v>103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 t="s">
        <v>118</v>
      </c>
      <c r="DN27" s="30"/>
      <c r="DO27" s="30"/>
      <c r="DP27" s="55">
        <v>0</v>
      </c>
      <c r="DQ27" s="66">
        <v>0</v>
      </c>
      <c r="DR27" s="31">
        <v>1</v>
      </c>
      <c r="DS27" s="73">
        <f>PRODUCT(Таблица1[[#This Row],[РЕЙТИНГ НТЛ]:[РЕГ НТЛ]])</f>
        <v>0</v>
      </c>
      <c r="DT27" s="74">
        <f>SUM(Таблица1[[#This Row],[РЕЙТИНГ DPT]:[РЕЙТИНГ НТЛ]])</f>
        <v>0</v>
      </c>
    </row>
    <row r="28" spans="1:124" x14ac:dyDescent="0.25">
      <c r="A28" s="29">
        <v>152</v>
      </c>
      <c r="B28" s="30" t="s">
        <v>398</v>
      </c>
      <c r="C28" s="14" t="s">
        <v>104</v>
      </c>
      <c r="D28" s="30" t="s">
        <v>105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 t="s">
        <v>118</v>
      </c>
      <c r="DN28" s="30"/>
      <c r="DO28" s="30"/>
      <c r="DP28" s="55">
        <v>0</v>
      </c>
      <c r="DQ28" s="66">
        <v>0</v>
      </c>
      <c r="DR28" s="16">
        <v>1</v>
      </c>
      <c r="DS28" s="73">
        <f>PRODUCT(Таблица1[[#This Row],[РЕЙТИНГ НТЛ]:[РЕГ НТЛ]])</f>
        <v>0</v>
      </c>
      <c r="DT28" s="74">
        <f>SUM(Таблица1[[#This Row],[РЕЙТИНГ DPT]:[РЕЙТИНГ НТЛ]])</f>
        <v>0</v>
      </c>
    </row>
    <row r="29" spans="1:124" x14ac:dyDescent="0.25">
      <c r="A29" s="29">
        <v>140</v>
      </c>
      <c r="B29" s="30" t="s">
        <v>397</v>
      </c>
      <c r="C29" s="14" t="s">
        <v>102</v>
      </c>
      <c r="D29" s="30" t="s">
        <v>103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 t="s">
        <v>115</v>
      </c>
      <c r="DN29" s="30"/>
      <c r="DO29" s="30"/>
      <c r="DP29" s="55">
        <v>0</v>
      </c>
      <c r="DQ29" s="66">
        <v>0</v>
      </c>
      <c r="DR29" s="31">
        <v>1</v>
      </c>
      <c r="DS29" s="73">
        <f>PRODUCT(Таблица1[[#This Row],[РЕЙТИНГ НТЛ]:[РЕГ НТЛ]])</f>
        <v>0</v>
      </c>
      <c r="DT29" s="74">
        <f>SUM(Таблица1[[#This Row],[РЕЙТИНГ DPT]:[РЕЙТИНГ НТЛ]])</f>
        <v>0</v>
      </c>
    </row>
    <row r="30" spans="1:124" x14ac:dyDescent="0.25">
      <c r="A30" s="29">
        <v>159</v>
      </c>
      <c r="B30" s="30" t="s">
        <v>401</v>
      </c>
      <c r="C30" s="14" t="s">
        <v>111</v>
      </c>
      <c r="D30" s="30" t="s">
        <v>112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 t="s">
        <v>115</v>
      </c>
      <c r="DN30" s="30"/>
      <c r="DO30" s="30"/>
      <c r="DP30" s="55">
        <v>0</v>
      </c>
      <c r="DQ30" s="66">
        <v>0</v>
      </c>
      <c r="DR30" s="31">
        <v>1</v>
      </c>
      <c r="DS30" s="73">
        <f>PRODUCT(Таблица1[[#This Row],[РЕЙТИНГ НТЛ]:[РЕГ НТЛ]])</f>
        <v>0</v>
      </c>
      <c r="DT30" s="74">
        <f>SUM(Таблица1[[#This Row],[РЕЙТИНГ DPT]:[РЕЙТИНГ НТЛ]])</f>
        <v>0</v>
      </c>
    </row>
    <row r="31" spans="1:124" x14ac:dyDescent="0.25">
      <c r="A31" s="29">
        <v>253</v>
      </c>
      <c r="B31" s="30" t="s">
        <v>413</v>
      </c>
      <c r="C31" s="14" t="s">
        <v>104</v>
      </c>
      <c r="D31" s="30" t="s">
        <v>105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 t="s">
        <v>115</v>
      </c>
      <c r="DN31" s="30"/>
      <c r="DO31" s="30"/>
      <c r="DP31" s="55">
        <v>0</v>
      </c>
      <c r="DQ31" s="66">
        <v>0</v>
      </c>
      <c r="DR31" s="16">
        <v>1</v>
      </c>
      <c r="DS31" s="73">
        <f>PRODUCT(Таблица1[[#This Row],[РЕЙТИНГ НТЛ]:[РЕГ НТЛ]])</f>
        <v>0</v>
      </c>
      <c r="DT31" s="74">
        <f>SUM(Таблица1[[#This Row],[РЕЙТИНГ DPT]:[РЕЙТИНГ НТЛ]])</f>
        <v>0</v>
      </c>
    </row>
    <row r="32" spans="1:124" x14ac:dyDescent="0.25">
      <c r="A32" s="29">
        <v>155</v>
      </c>
      <c r="B32" s="30" t="s">
        <v>399</v>
      </c>
      <c r="C32" s="14" t="s">
        <v>127</v>
      </c>
      <c r="D32" s="30" t="s">
        <v>129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 t="s">
        <v>152</v>
      </c>
      <c r="DN32" s="30"/>
      <c r="DO32" s="30"/>
      <c r="DP32" s="55">
        <v>0</v>
      </c>
      <c r="DQ32" s="66">
        <v>0</v>
      </c>
      <c r="DR32" s="31">
        <v>0</v>
      </c>
      <c r="DS32" s="73">
        <f>PRODUCT(Таблица1[[#This Row],[РЕЙТИНГ НТЛ]:[РЕГ НТЛ]])</f>
        <v>0</v>
      </c>
      <c r="DT32" s="74">
        <f>SUM(Таблица1[[#This Row],[РЕЙТИНГ DPT]:[РЕЙТИНГ НТЛ]])</f>
        <v>0</v>
      </c>
    </row>
    <row r="33" spans="1:124" x14ac:dyDescent="0.25">
      <c r="A33" s="29">
        <v>143</v>
      </c>
      <c r="B33" s="30" t="s">
        <v>404</v>
      </c>
      <c r="C33" s="14" t="s">
        <v>111</v>
      </c>
      <c r="D33" s="30" t="s">
        <v>112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 t="s">
        <v>152</v>
      </c>
      <c r="DN33" s="30"/>
      <c r="DO33" s="30"/>
      <c r="DP33" s="55">
        <v>0</v>
      </c>
      <c r="DQ33" s="66">
        <v>0</v>
      </c>
      <c r="DR33" s="31">
        <v>1</v>
      </c>
      <c r="DS33" s="73">
        <f>PRODUCT(Таблица1[[#This Row],[РЕЙТИНГ НТЛ]:[РЕГ НТЛ]])</f>
        <v>0</v>
      </c>
      <c r="DT33" s="74">
        <f>SUM(Таблица1[[#This Row],[РЕЙТИНГ DPT]:[РЕЙТИНГ НТЛ]])</f>
        <v>0</v>
      </c>
    </row>
    <row r="34" spans="1:124" x14ac:dyDescent="0.25">
      <c r="A34" s="29">
        <v>147</v>
      </c>
      <c r="B34" s="14" t="s">
        <v>417</v>
      </c>
      <c r="C34" s="14" t="s">
        <v>102</v>
      </c>
      <c r="D34" s="30" t="s">
        <v>103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>
        <v>1</v>
      </c>
      <c r="DM34" s="30"/>
      <c r="DN34" s="30"/>
      <c r="DO34" s="30"/>
      <c r="DP34" s="55">
        <v>0</v>
      </c>
      <c r="DQ34" s="47">
        <v>6</v>
      </c>
      <c r="DR34" s="16">
        <v>1</v>
      </c>
      <c r="DS34" s="73">
        <f>PRODUCT(Таблица1[[#This Row],[РЕЙТИНГ НТЛ]:[РЕГ НТЛ]])</f>
        <v>6</v>
      </c>
      <c r="DT34" s="74">
        <f>SUM(Таблица1[[#This Row],[РЕЙТИНГ DPT]:[РЕЙТИНГ НТЛ]])</f>
        <v>6</v>
      </c>
    </row>
    <row r="35" spans="1:124" x14ac:dyDescent="0.25">
      <c r="A35" s="29">
        <v>142</v>
      </c>
      <c r="B35" s="14" t="s">
        <v>419</v>
      </c>
      <c r="C35" s="14" t="s">
        <v>102</v>
      </c>
      <c r="D35" s="30" t="s">
        <v>103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>
        <v>2</v>
      </c>
      <c r="DM35" s="30"/>
      <c r="DN35" s="30"/>
      <c r="DO35" s="30"/>
      <c r="DP35" s="55">
        <v>0</v>
      </c>
      <c r="DQ35" s="47">
        <v>4</v>
      </c>
      <c r="DR35" s="31">
        <v>1</v>
      </c>
      <c r="DS35" s="73">
        <f>PRODUCT(Таблица1[[#This Row],[РЕЙТИНГ НТЛ]:[РЕГ НТЛ]])</f>
        <v>4</v>
      </c>
      <c r="DT35" s="74">
        <f>SUM(Таблица1[[#This Row],[РЕЙТИНГ DPT]:[РЕЙТИНГ НТЛ]])</f>
        <v>4</v>
      </c>
    </row>
    <row r="36" spans="1:124" x14ac:dyDescent="0.25">
      <c r="A36" s="29">
        <v>166</v>
      </c>
      <c r="B36" s="14" t="s">
        <v>437</v>
      </c>
      <c r="C36" s="14" t="s">
        <v>190</v>
      </c>
      <c r="D36" s="30" t="s">
        <v>185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>
        <v>3</v>
      </c>
      <c r="DM36" s="30"/>
      <c r="DN36" s="30"/>
      <c r="DO36" s="30"/>
      <c r="DP36" s="55">
        <v>0</v>
      </c>
      <c r="DQ36" s="47">
        <v>4</v>
      </c>
      <c r="DR36" s="16">
        <v>0</v>
      </c>
      <c r="DS36" s="73">
        <f>PRODUCT(Таблица1[[#This Row],[РЕЙТИНГ НТЛ]:[РЕГ НТЛ]])</f>
        <v>0</v>
      </c>
      <c r="DT36" s="74">
        <f>SUM(Таблица1[[#This Row],[РЕЙТИНГ DPT]:[РЕЙТИНГ НТЛ]])</f>
        <v>4</v>
      </c>
    </row>
    <row r="37" spans="1:124" x14ac:dyDescent="0.25">
      <c r="A37" s="29">
        <v>262</v>
      </c>
      <c r="B37" s="30" t="s">
        <v>391</v>
      </c>
      <c r="C37" s="14" t="s">
        <v>104</v>
      </c>
      <c r="D37" s="30" t="s">
        <v>105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>
        <v>1</v>
      </c>
      <c r="DL37" s="30"/>
      <c r="DM37" s="30"/>
      <c r="DN37" s="30"/>
      <c r="DO37" s="30"/>
      <c r="DP37" s="55">
        <v>0</v>
      </c>
      <c r="DQ37" s="47">
        <v>3</v>
      </c>
      <c r="DR37" s="16">
        <v>1</v>
      </c>
      <c r="DS37" s="73">
        <f>PRODUCT(Таблица1[[#This Row],[РЕЙТИНГ НТЛ]:[РЕГ НТЛ]])</f>
        <v>3</v>
      </c>
      <c r="DT37" s="74">
        <f>SUM(Таблица1[[#This Row],[РЕЙТИНГ DPT]:[РЕЙТИНГ НТЛ]])</f>
        <v>3</v>
      </c>
    </row>
    <row r="38" spans="1:124" x14ac:dyDescent="0.25">
      <c r="A38" s="29">
        <v>129</v>
      </c>
      <c r="B38" s="30" t="s">
        <v>386</v>
      </c>
      <c r="C38" s="14" t="s">
        <v>102</v>
      </c>
      <c r="D38" s="30" t="s">
        <v>103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>
        <v>2</v>
      </c>
      <c r="DL38" s="30"/>
      <c r="DM38" s="30"/>
      <c r="DN38" s="30"/>
      <c r="DO38" s="30"/>
      <c r="DP38" s="55">
        <v>0</v>
      </c>
      <c r="DQ38" s="47">
        <v>2</v>
      </c>
      <c r="DR38" s="31">
        <v>1</v>
      </c>
      <c r="DS38" s="73">
        <f>PRODUCT(Таблица1[[#This Row],[РЕЙТИНГ НТЛ]:[РЕГ НТЛ]])</f>
        <v>2</v>
      </c>
      <c r="DT38" s="74">
        <f>SUM(Таблица1[[#This Row],[РЕЙТИНГ DPT]:[РЕЙТИНГ НТЛ]])</f>
        <v>2</v>
      </c>
    </row>
    <row r="39" spans="1:124" x14ac:dyDescent="0.25">
      <c r="A39" s="29">
        <v>164</v>
      </c>
      <c r="B39" s="30" t="s">
        <v>376</v>
      </c>
      <c r="C39" s="14" t="s">
        <v>102</v>
      </c>
      <c r="D39" s="30" t="s">
        <v>103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>
        <v>3</v>
      </c>
      <c r="DL39" s="30"/>
      <c r="DM39" s="30"/>
      <c r="DN39" s="30"/>
      <c r="DO39" s="30"/>
      <c r="DP39" s="55">
        <v>0</v>
      </c>
      <c r="DQ39" s="47">
        <v>2</v>
      </c>
      <c r="DR39" s="31">
        <v>1</v>
      </c>
      <c r="DS39" s="73">
        <f>PRODUCT(Таблица1[[#This Row],[РЕЙТИНГ НТЛ]:[РЕГ НТЛ]])</f>
        <v>2</v>
      </c>
      <c r="DT39" s="74">
        <f>SUM(Таблица1[[#This Row],[РЕЙТИНГ DPT]:[РЕЙТИНГ НТЛ]])</f>
        <v>2</v>
      </c>
    </row>
    <row r="40" spans="1:124" x14ac:dyDescent="0.25">
      <c r="A40" s="29">
        <v>154</v>
      </c>
      <c r="B40" s="30" t="s">
        <v>387</v>
      </c>
      <c r="C40" s="14" t="s">
        <v>102</v>
      </c>
      <c r="D40" s="30" t="s">
        <v>103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>
        <v>4</v>
      </c>
      <c r="DL40" s="30"/>
      <c r="DM40" s="30"/>
      <c r="DN40" s="30"/>
      <c r="DO40" s="30"/>
      <c r="DP40" s="55">
        <v>0</v>
      </c>
      <c r="DQ40" s="47">
        <v>1</v>
      </c>
      <c r="DR40" s="31">
        <v>1</v>
      </c>
      <c r="DS40" s="73">
        <f>PRODUCT(Таблица1[[#This Row],[РЕЙТИНГ НТЛ]:[РЕГ НТЛ]])</f>
        <v>1</v>
      </c>
      <c r="DT40" s="74">
        <f>SUM(Таблица1[[#This Row],[РЕЙТИНГ DPT]:[РЕЙТИНГ НТЛ]])</f>
        <v>1</v>
      </c>
    </row>
    <row r="41" spans="1:124" x14ac:dyDescent="0.25">
      <c r="A41" s="29">
        <v>165</v>
      </c>
      <c r="B41" s="30" t="s">
        <v>389</v>
      </c>
      <c r="C41" s="14" t="s">
        <v>102</v>
      </c>
      <c r="D41" s="30" t="s">
        <v>103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>
        <v>5</v>
      </c>
      <c r="DL41" s="30"/>
      <c r="DM41" s="30"/>
      <c r="DN41" s="30"/>
      <c r="DO41" s="30"/>
      <c r="DP41" s="55">
        <v>0</v>
      </c>
      <c r="DQ41" s="47">
        <v>1</v>
      </c>
      <c r="DR41" s="16">
        <v>1</v>
      </c>
      <c r="DS41" s="73">
        <f>PRODUCT(Таблица1[[#This Row],[РЕЙТИНГ НТЛ]:[РЕГ НТЛ]])</f>
        <v>1</v>
      </c>
      <c r="DT41" s="74">
        <f>SUM(Таблица1[[#This Row],[РЕЙТИНГ DPT]:[РЕЙТИНГ НТЛ]])</f>
        <v>1</v>
      </c>
    </row>
    <row r="42" spans="1:124" x14ac:dyDescent="0.25">
      <c r="A42" s="29">
        <v>139</v>
      </c>
      <c r="B42" s="30" t="s">
        <v>371</v>
      </c>
      <c r="C42" s="14" t="s">
        <v>106</v>
      </c>
      <c r="D42" s="30" t="s">
        <v>198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>
        <v>8</v>
      </c>
      <c r="DL42" s="30"/>
      <c r="DM42" s="30"/>
      <c r="DN42" s="30"/>
      <c r="DO42" s="30"/>
      <c r="DP42" s="55">
        <v>0</v>
      </c>
      <c r="DQ42" s="66">
        <v>0</v>
      </c>
      <c r="DR42" s="31">
        <v>0</v>
      </c>
      <c r="DS42" s="73">
        <f>PRODUCT(Таблица1[[#This Row],[РЕЙТИНГ НТЛ]:[РЕГ НТЛ]])</f>
        <v>0</v>
      </c>
      <c r="DT42" s="74">
        <f>SUM(Таблица1[[#This Row],[РЕЙТИНГ DPT]:[РЕЙТИНГ НТЛ]])</f>
        <v>0</v>
      </c>
    </row>
    <row r="43" spans="1:124" x14ac:dyDescent="0.25">
      <c r="A43" s="29">
        <v>130</v>
      </c>
      <c r="B43" s="30" t="s">
        <v>390</v>
      </c>
      <c r="C43" s="14" t="s">
        <v>102</v>
      </c>
      <c r="D43" s="30" t="s">
        <v>103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>
        <v>9</v>
      </c>
      <c r="DL43" s="30"/>
      <c r="DM43" s="30"/>
      <c r="DN43" s="30"/>
      <c r="DO43" s="30"/>
      <c r="DP43" s="55">
        <v>0</v>
      </c>
      <c r="DQ43" s="66">
        <v>0</v>
      </c>
      <c r="DR43" s="31">
        <v>1</v>
      </c>
      <c r="DS43" s="73">
        <f>PRODUCT(Таблица1[[#This Row],[РЕЙТИНГ НТЛ]:[РЕГ НТЛ]])</f>
        <v>0</v>
      </c>
      <c r="DT43" s="74">
        <f>SUM(Таблица1[[#This Row],[РЕЙТИНГ DPT]:[РЕЙТИНГ НТЛ]])</f>
        <v>0</v>
      </c>
    </row>
    <row r="44" spans="1:124" x14ac:dyDescent="0.25">
      <c r="A44" s="29">
        <v>142</v>
      </c>
      <c r="B44" s="30" t="s">
        <v>377</v>
      </c>
      <c r="C44" s="14" t="s">
        <v>102</v>
      </c>
      <c r="D44" s="30" t="s">
        <v>103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 t="s">
        <v>218</v>
      </c>
      <c r="DL44" s="30"/>
      <c r="DM44" s="30"/>
      <c r="DN44" s="30"/>
      <c r="DO44" s="30"/>
      <c r="DP44" s="55">
        <v>0</v>
      </c>
      <c r="DQ44" s="47">
        <v>1</v>
      </c>
      <c r="DR44" s="31">
        <v>1</v>
      </c>
      <c r="DS44" s="73">
        <f>PRODUCT(Таблица1[[#This Row],[РЕЙТИНГ НТЛ]:[РЕГ НТЛ]])</f>
        <v>1</v>
      </c>
      <c r="DT44" s="74">
        <f>SUM(Таблица1[[#This Row],[РЕЙТИНГ DPT]:[РЕЙТИНГ НТЛ]])</f>
        <v>1</v>
      </c>
    </row>
    <row r="45" spans="1:124" x14ac:dyDescent="0.25">
      <c r="A45" s="29">
        <v>145</v>
      </c>
      <c r="B45" s="30" t="s">
        <v>375</v>
      </c>
      <c r="C45" s="14" t="s">
        <v>106</v>
      </c>
      <c r="D45" s="30" t="s">
        <v>198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 t="s">
        <v>218</v>
      </c>
      <c r="DL45" s="30"/>
      <c r="DM45" s="30"/>
      <c r="DN45" s="30"/>
      <c r="DO45" s="30"/>
      <c r="DP45" s="55">
        <v>0</v>
      </c>
      <c r="DQ45" s="47">
        <v>1</v>
      </c>
      <c r="DR45" s="16">
        <v>1</v>
      </c>
      <c r="DS45" s="73">
        <f>PRODUCT(Таблица1[[#This Row],[РЕЙТИНГ НТЛ]:[РЕГ НТЛ]])</f>
        <v>1</v>
      </c>
      <c r="DT45" s="74">
        <f>SUM(Таблица1[[#This Row],[РЕЙТИНГ DPT]:[РЕЙТИНГ НТЛ]])</f>
        <v>1</v>
      </c>
    </row>
    <row r="46" spans="1:124" x14ac:dyDescent="0.25">
      <c r="A46" s="29">
        <v>142</v>
      </c>
      <c r="B46" s="14" t="s">
        <v>419</v>
      </c>
      <c r="C46" s="14" t="s">
        <v>102</v>
      </c>
      <c r="D46" s="30" t="s">
        <v>103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>
        <v>1</v>
      </c>
      <c r="DK46" s="30"/>
      <c r="DL46" s="30"/>
      <c r="DM46" s="30"/>
      <c r="DN46" s="30"/>
      <c r="DO46" s="30"/>
      <c r="DP46" s="55">
        <v>0</v>
      </c>
      <c r="DQ46" s="47">
        <v>6</v>
      </c>
      <c r="DR46" s="31">
        <v>1</v>
      </c>
      <c r="DS46" s="73">
        <f>PRODUCT(Таблица1[[#This Row],[РЕЙТИНГ НТЛ]:[РЕГ НТЛ]])</f>
        <v>6</v>
      </c>
      <c r="DT46" s="74">
        <f>SUM(Таблица1[[#This Row],[РЕЙТИНГ DPT]:[РЕЙТИНГ НТЛ]])</f>
        <v>6</v>
      </c>
    </row>
    <row r="47" spans="1:124" x14ac:dyDescent="0.25">
      <c r="A47" s="29">
        <v>161</v>
      </c>
      <c r="B47" s="14" t="s">
        <v>424</v>
      </c>
      <c r="C47" s="14" t="s">
        <v>102</v>
      </c>
      <c r="D47" s="30" t="s">
        <v>103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>
        <v>2</v>
      </c>
      <c r="DK47" s="30"/>
      <c r="DL47" s="30"/>
      <c r="DM47" s="30"/>
      <c r="DN47" s="30"/>
      <c r="DO47" s="30"/>
      <c r="DP47" s="55">
        <v>0</v>
      </c>
      <c r="DQ47" s="47">
        <v>4</v>
      </c>
      <c r="DR47" s="31">
        <v>1</v>
      </c>
      <c r="DS47" s="73">
        <f>PRODUCT(Таблица1[[#This Row],[РЕЙТИНГ НТЛ]:[РЕГ НТЛ]])</f>
        <v>4</v>
      </c>
      <c r="DT47" s="74">
        <f>SUM(Таблица1[[#This Row],[РЕЙТИНГ DPT]:[РЕЙТИНГ НТЛ]])</f>
        <v>4</v>
      </c>
    </row>
    <row r="48" spans="1:124" x14ac:dyDescent="0.25">
      <c r="A48" s="29">
        <v>45</v>
      </c>
      <c r="B48" s="14" t="s">
        <v>430</v>
      </c>
      <c r="C48" s="14" t="s">
        <v>104</v>
      </c>
      <c r="D48" s="30" t="s">
        <v>105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>
        <v>3</v>
      </c>
      <c r="DK48" s="30"/>
      <c r="DL48" s="30"/>
      <c r="DM48" s="30"/>
      <c r="DN48" s="30"/>
      <c r="DO48" s="30"/>
      <c r="DP48" s="55">
        <v>0</v>
      </c>
      <c r="DQ48" s="47">
        <v>4</v>
      </c>
      <c r="DR48" s="16">
        <v>1</v>
      </c>
      <c r="DS48" s="73">
        <f>PRODUCT(Таблица1[[#This Row],[РЕЙТИНГ НТЛ]:[РЕГ НТЛ]])</f>
        <v>4</v>
      </c>
      <c r="DT48" s="74">
        <f>SUM(Таблица1[[#This Row],[РЕЙТИНГ DPT]:[РЕЙТИНГ НТЛ]])</f>
        <v>4</v>
      </c>
    </row>
    <row r="49" spans="1:124" x14ac:dyDescent="0.25">
      <c r="A49" s="29">
        <v>164</v>
      </c>
      <c r="B49" s="30" t="s">
        <v>376</v>
      </c>
      <c r="C49" s="14" t="s">
        <v>102</v>
      </c>
      <c r="D49" s="30" t="s">
        <v>103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>
        <v>1</v>
      </c>
      <c r="DJ49" s="30"/>
      <c r="DK49" s="30"/>
      <c r="DL49" s="30"/>
      <c r="DM49" s="30"/>
      <c r="DN49" s="30"/>
      <c r="DO49" s="30"/>
      <c r="DP49" s="55">
        <v>0</v>
      </c>
      <c r="DQ49" s="47">
        <v>3</v>
      </c>
      <c r="DR49" s="31">
        <v>1</v>
      </c>
      <c r="DS49" s="73">
        <f>PRODUCT(Таблица1[[#This Row],[РЕЙТИНГ НТЛ]:[РЕГ НТЛ]])</f>
        <v>3</v>
      </c>
      <c r="DT49" s="74">
        <f>SUM(Таблица1[[#This Row],[РЕЙТИНГ DPT]:[РЕЙТИНГ НТЛ]])</f>
        <v>3</v>
      </c>
    </row>
    <row r="50" spans="1:124" x14ac:dyDescent="0.25">
      <c r="A50" s="29">
        <v>145</v>
      </c>
      <c r="B50" s="30" t="s">
        <v>375</v>
      </c>
      <c r="C50" s="14" t="s">
        <v>106</v>
      </c>
      <c r="D50" s="30" t="s">
        <v>198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>
        <v>2</v>
      </c>
      <c r="DJ50" s="30"/>
      <c r="DK50" s="30"/>
      <c r="DL50" s="30"/>
      <c r="DM50" s="30"/>
      <c r="DN50" s="30"/>
      <c r="DO50" s="30"/>
      <c r="DP50" s="55">
        <v>0</v>
      </c>
      <c r="DQ50" s="47">
        <v>2</v>
      </c>
      <c r="DR50" s="16">
        <v>1</v>
      </c>
      <c r="DS50" s="73">
        <f>PRODUCT(Таблица1[[#This Row],[РЕЙТИНГ НТЛ]:[РЕГ НТЛ]])</f>
        <v>2</v>
      </c>
      <c r="DT50" s="74">
        <f>SUM(Таблица1[[#This Row],[РЕЙТИНГ DPT]:[РЕЙТИНГ НТЛ]])</f>
        <v>2</v>
      </c>
    </row>
    <row r="51" spans="1:124" x14ac:dyDescent="0.25">
      <c r="A51" s="29">
        <v>148</v>
      </c>
      <c r="B51" s="30" t="s">
        <v>374</v>
      </c>
      <c r="C51" s="14" t="s">
        <v>102</v>
      </c>
      <c r="D51" s="30" t="s">
        <v>103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>
        <v>3</v>
      </c>
      <c r="DJ51" s="30"/>
      <c r="DK51" s="30"/>
      <c r="DL51" s="30"/>
      <c r="DM51" s="30"/>
      <c r="DN51" s="30"/>
      <c r="DO51" s="30"/>
      <c r="DP51" s="55">
        <v>0</v>
      </c>
      <c r="DQ51" s="47">
        <v>2</v>
      </c>
      <c r="DR51" s="16">
        <v>1</v>
      </c>
      <c r="DS51" s="73">
        <f>PRODUCT(Таблица1[[#This Row],[РЕЙТИНГ НТЛ]:[РЕГ НТЛ]])</f>
        <v>2</v>
      </c>
      <c r="DT51" s="74">
        <f>SUM(Таблица1[[#This Row],[РЕЙТИНГ DPT]:[РЕЙТИНГ НТЛ]])</f>
        <v>2</v>
      </c>
    </row>
    <row r="52" spans="1:124" x14ac:dyDescent="0.25">
      <c r="A52" s="29">
        <v>149</v>
      </c>
      <c r="B52" s="30" t="s">
        <v>379</v>
      </c>
      <c r="C52" s="14" t="s">
        <v>102</v>
      </c>
      <c r="D52" s="30" t="s">
        <v>103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>
        <v>4</v>
      </c>
      <c r="DJ52" s="30"/>
      <c r="DK52" s="30"/>
      <c r="DL52" s="30"/>
      <c r="DM52" s="30"/>
      <c r="DN52" s="30"/>
      <c r="DO52" s="30"/>
      <c r="DP52" s="55">
        <v>0</v>
      </c>
      <c r="DQ52" s="47">
        <v>1</v>
      </c>
      <c r="DR52" s="31">
        <v>1</v>
      </c>
      <c r="DS52" s="73">
        <f>PRODUCT(Таблица1[[#This Row],[РЕЙТИНГ НТЛ]:[РЕГ НТЛ]])</f>
        <v>1</v>
      </c>
      <c r="DT52" s="74">
        <f>SUM(Таблица1[[#This Row],[РЕЙТИНГ DPT]:[РЕЙТИНГ НТЛ]])</f>
        <v>1</v>
      </c>
    </row>
    <row r="53" spans="1:124" x14ac:dyDescent="0.25">
      <c r="A53" s="29">
        <v>157</v>
      </c>
      <c r="B53" s="30" t="s">
        <v>378</v>
      </c>
      <c r="C53" s="14" t="s">
        <v>102</v>
      </c>
      <c r="D53" s="30" t="s">
        <v>103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>
        <v>5</v>
      </c>
      <c r="DJ53" s="30"/>
      <c r="DK53" s="30"/>
      <c r="DL53" s="30"/>
      <c r="DM53" s="30"/>
      <c r="DN53" s="30"/>
      <c r="DO53" s="30"/>
      <c r="DP53" s="55">
        <v>0</v>
      </c>
      <c r="DQ53" s="47">
        <v>1</v>
      </c>
      <c r="DR53" s="31">
        <v>1</v>
      </c>
      <c r="DS53" s="73">
        <f>PRODUCT(Таблица1[[#This Row],[РЕЙТИНГ НТЛ]:[РЕГ НТЛ]])</f>
        <v>1</v>
      </c>
      <c r="DT53" s="74">
        <f>SUM(Таблица1[[#This Row],[РЕЙТИНГ DPT]:[РЕЙТИНГ НТЛ]])</f>
        <v>1</v>
      </c>
    </row>
    <row r="54" spans="1:124" x14ac:dyDescent="0.25">
      <c r="A54" s="29">
        <v>163</v>
      </c>
      <c r="B54" s="30" t="s">
        <v>411</v>
      </c>
      <c r="C54" s="14" t="s">
        <v>127</v>
      </c>
      <c r="D54" s="30" t="s">
        <v>129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>
        <v>6</v>
      </c>
      <c r="DJ54" s="30"/>
      <c r="DK54" s="30"/>
      <c r="DL54" s="30"/>
      <c r="DM54" s="30"/>
      <c r="DN54" s="30"/>
      <c r="DO54" s="30"/>
      <c r="DP54" s="55">
        <v>0</v>
      </c>
      <c r="DQ54" s="47">
        <v>1</v>
      </c>
      <c r="DR54" s="31">
        <v>1</v>
      </c>
      <c r="DS54" s="73">
        <f>PRODUCT(Таблица1[[#This Row],[РЕЙТИНГ НТЛ]:[РЕГ НТЛ]])</f>
        <v>1</v>
      </c>
      <c r="DT54" s="74">
        <f>SUM(Таблица1[[#This Row],[РЕЙТИНГ DPT]:[РЕЙТИНГ НТЛ]])</f>
        <v>1</v>
      </c>
    </row>
    <row r="55" spans="1:124" x14ac:dyDescent="0.25">
      <c r="A55" s="29">
        <v>150</v>
      </c>
      <c r="B55" s="30" t="s">
        <v>409</v>
      </c>
      <c r="C55" s="14" t="s">
        <v>106</v>
      </c>
      <c r="D55" s="30" t="s">
        <v>107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>
        <v>7</v>
      </c>
      <c r="DJ55" s="30"/>
      <c r="DK55" s="30"/>
      <c r="DL55" s="30"/>
      <c r="DM55" s="30"/>
      <c r="DN55" s="30"/>
      <c r="DO55" s="30"/>
      <c r="DP55" s="55">
        <v>0</v>
      </c>
      <c r="DQ55" s="66">
        <v>0</v>
      </c>
      <c r="DR55" s="16">
        <v>1</v>
      </c>
      <c r="DS55" s="73">
        <f>PRODUCT(Таблица1[[#This Row],[РЕЙТИНГ НТЛ]:[РЕГ НТЛ]])</f>
        <v>0</v>
      </c>
      <c r="DT55" s="74">
        <f>SUM(Таблица1[[#This Row],[РЕЙТИНГ DPT]:[РЕЙТИНГ НТЛ]])</f>
        <v>0</v>
      </c>
    </row>
    <row r="56" spans="1:124" x14ac:dyDescent="0.25">
      <c r="A56" s="29">
        <v>137</v>
      </c>
      <c r="B56" s="30" t="s">
        <v>380</v>
      </c>
      <c r="C56" s="14" t="s">
        <v>102</v>
      </c>
      <c r="D56" s="30" t="s">
        <v>103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>
        <v>8</v>
      </c>
      <c r="DJ56" s="30"/>
      <c r="DK56" s="30"/>
      <c r="DL56" s="30"/>
      <c r="DM56" s="30"/>
      <c r="DN56" s="30"/>
      <c r="DO56" s="30"/>
      <c r="DP56" s="55">
        <v>0</v>
      </c>
      <c r="DQ56" s="66">
        <v>0</v>
      </c>
      <c r="DR56" s="31">
        <v>1</v>
      </c>
      <c r="DS56" s="73">
        <f>PRODUCT(Таблица1[[#This Row],[РЕЙТИНГ НТЛ]:[РЕГ НТЛ]])</f>
        <v>0</v>
      </c>
      <c r="DT56" s="74">
        <f>SUM(Таблица1[[#This Row],[РЕЙТИНГ DPT]:[РЕЙТИНГ НТЛ]])</f>
        <v>0</v>
      </c>
    </row>
    <row r="57" spans="1:124" x14ac:dyDescent="0.25">
      <c r="A57" s="29">
        <v>147</v>
      </c>
      <c r="B57" s="14" t="s">
        <v>417</v>
      </c>
      <c r="C57" s="14" t="s">
        <v>102</v>
      </c>
      <c r="D57" s="30" t="s">
        <v>103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>
        <v>1</v>
      </c>
      <c r="DI57" s="30"/>
      <c r="DJ57" s="30"/>
      <c r="DK57" s="30"/>
      <c r="DL57" s="30"/>
      <c r="DM57" s="30"/>
      <c r="DN57" s="30"/>
      <c r="DO57" s="30"/>
      <c r="DP57" s="55">
        <v>0</v>
      </c>
      <c r="DQ57" s="47">
        <v>6</v>
      </c>
      <c r="DR57" s="16">
        <v>1</v>
      </c>
      <c r="DS57" s="73">
        <f>PRODUCT(Таблица1[[#This Row],[РЕЙТИНГ НТЛ]:[РЕГ НТЛ]])</f>
        <v>6</v>
      </c>
      <c r="DT57" s="74">
        <f>SUM(Таблица1[[#This Row],[РЕЙТИНГ DPT]:[РЕЙТИНГ НТЛ]])</f>
        <v>6</v>
      </c>
    </row>
    <row r="58" spans="1:124" x14ac:dyDescent="0.25">
      <c r="A58" s="29">
        <v>166</v>
      </c>
      <c r="B58" s="14" t="s">
        <v>437</v>
      </c>
      <c r="C58" s="14" t="s">
        <v>190</v>
      </c>
      <c r="D58" s="30" t="s">
        <v>185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>
        <v>2</v>
      </c>
      <c r="DI58" s="30"/>
      <c r="DJ58" s="30"/>
      <c r="DK58" s="30"/>
      <c r="DL58" s="30"/>
      <c r="DM58" s="30"/>
      <c r="DN58" s="30"/>
      <c r="DO58" s="30"/>
      <c r="DP58" s="55">
        <v>0</v>
      </c>
      <c r="DQ58" s="47">
        <v>4</v>
      </c>
      <c r="DR58" s="16">
        <v>0</v>
      </c>
      <c r="DS58" s="73">
        <f>PRODUCT(Таблица1[[#This Row],[РЕЙТИНГ НТЛ]:[РЕГ НТЛ]])</f>
        <v>0</v>
      </c>
      <c r="DT58" s="74">
        <f>SUM(Таблица1[[#This Row],[РЕЙТИНГ DPT]:[РЕЙТИНГ НТЛ]])</f>
        <v>4</v>
      </c>
    </row>
    <row r="59" spans="1:124" x14ac:dyDescent="0.25">
      <c r="A59" s="29">
        <v>129</v>
      </c>
      <c r="B59" s="30" t="s">
        <v>386</v>
      </c>
      <c r="C59" s="14" t="s">
        <v>102</v>
      </c>
      <c r="D59" s="30" t="s">
        <v>103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>
        <v>1</v>
      </c>
      <c r="DH59" s="30"/>
      <c r="DI59" s="30"/>
      <c r="DJ59" s="30"/>
      <c r="DK59" s="30"/>
      <c r="DL59" s="30"/>
      <c r="DM59" s="30"/>
      <c r="DN59" s="30"/>
      <c r="DO59" s="30"/>
      <c r="DP59" s="55">
        <v>0</v>
      </c>
      <c r="DQ59" s="47">
        <v>3</v>
      </c>
      <c r="DR59" s="31">
        <v>1</v>
      </c>
      <c r="DS59" s="73">
        <f>PRODUCT(Таблица1[[#This Row],[РЕЙТИНГ НТЛ]:[РЕГ НТЛ]])</f>
        <v>3</v>
      </c>
      <c r="DT59" s="74">
        <f>SUM(Таблица1[[#This Row],[РЕЙТИНГ DPT]:[РЕЙТИНГ НТЛ]])</f>
        <v>3</v>
      </c>
    </row>
    <row r="60" spans="1:124" x14ac:dyDescent="0.25">
      <c r="A60" s="29">
        <v>136</v>
      </c>
      <c r="B60" s="30" t="s">
        <v>370</v>
      </c>
      <c r="C60" s="14" t="s">
        <v>104</v>
      </c>
      <c r="D60" s="30" t="s">
        <v>105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>
        <v>2</v>
      </c>
      <c r="DH60" s="30"/>
      <c r="DI60" s="30"/>
      <c r="DJ60" s="30"/>
      <c r="DK60" s="30"/>
      <c r="DL60" s="30"/>
      <c r="DM60" s="30"/>
      <c r="DN60" s="30"/>
      <c r="DO60" s="30"/>
      <c r="DP60" s="55">
        <v>0</v>
      </c>
      <c r="DQ60" s="47">
        <v>2</v>
      </c>
      <c r="DR60" s="16">
        <v>1</v>
      </c>
      <c r="DS60" s="73">
        <f>PRODUCT(Таблица1[[#This Row],[РЕЙТИНГ НТЛ]:[РЕГ НТЛ]])</f>
        <v>2</v>
      </c>
      <c r="DT60" s="74">
        <f>SUM(Таблица1[[#This Row],[РЕЙТИНГ DPT]:[РЕЙТИНГ НТЛ]])</f>
        <v>2</v>
      </c>
    </row>
    <row r="61" spans="1:124" x14ac:dyDescent="0.25">
      <c r="A61" s="29">
        <v>154</v>
      </c>
      <c r="B61" s="30" t="s">
        <v>387</v>
      </c>
      <c r="C61" s="14" t="s">
        <v>102</v>
      </c>
      <c r="D61" s="30" t="s">
        <v>103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>
        <v>3</v>
      </c>
      <c r="DH61" s="30"/>
      <c r="DI61" s="30"/>
      <c r="DJ61" s="30"/>
      <c r="DK61" s="30"/>
      <c r="DL61" s="30"/>
      <c r="DM61" s="30"/>
      <c r="DN61" s="30"/>
      <c r="DO61" s="30"/>
      <c r="DP61" s="55">
        <v>0</v>
      </c>
      <c r="DQ61" s="47">
        <v>2</v>
      </c>
      <c r="DR61" s="31">
        <v>1</v>
      </c>
      <c r="DS61" s="73">
        <f>PRODUCT(Таблица1[[#This Row],[РЕЙТИНГ НТЛ]:[РЕГ НТЛ]])</f>
        <v>2</v>
      </c>
      <c r="DT61" s="74">
        <f>SUM(Таблица1[[#This Row],[РЕЙТИНГ DPT]:[РЕЙТИНГ НТЛ]])</f>
        <v>2</v>
      </c>
    </row>
    <row r="62" spans="1:124" x14ac:dyDescent="0.25">
      <c r="A62" s="29">
        <v>153</v>
      </c>
      <c r="B62" s="30" t="s">
        <v>388</v>
      </c>
      <c r="C62" s="14" t="s">
        <v>102</v>
      </c>
      <c r="D62" s="30" t="s">
        <v>202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>
        <v>4</v>
      </c>
      <c r="DH62" s="30"/>
      <c r="DI62" s="30"/>
      <c r="DJ62" s="30"/>
      <c r="DK62" s="30"/>
      <c r="DL62" s="30"/>
      <c r="DM62" s="30"/>
      <c r="DN62" s="30"/>
      <c r="DO62" s="30"/>
      <c r="DP62" s="55">
        <v>0</v>
      </c>
      <c r="DQ62" s="47">
        <v>1</v>
      </c>
      <c r="DR62" s="31">
        <v>1</v>
      </c>
      <c r="DS62" s="73">
        <f>PRODUCT(Таблица1[[#This Row],[РЕЙТИНГ НТЛ]:[РЕГ НТЛ]])</f>
        <v>1</v>
      </c>
      <c r="DT62" s="74">
        <f>SUM(Таблица1[[#This Row],[РЕЙТИНГ DPT]:[РЕЙТИНГ НТЛ]])</f>
        <v>1</v>
      </c>
    </row>
    <row r="63" spans="1:124" x14ac:dyDescent="0.25">
      <c r="A63" s="29">
        <v>165</v>
      </c>
      <c r="B63" s="30" t="s">
        <v>389</v>
      </c>
      <c r="C63" s="14" t="s">
        <v>102</v>
      </c>
      <c r="D63" s="30" t="s">
        <v>103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>
        <v>5</v>
      </c>
      <c r="DH63" s="30"/>
      <c r="DI63" s="30"/>
      <c r="DJ63" s="30"/>
      <c r="DK63" s="30"/>
      <c r="DL63" s="30"/>
      <c r="DM63" s="30"/>
      <c r="DN63" s="30"/>
      <c r="DO63" s="30"/>
      <c r="DP63" s="55">
        <v>0</v>
      </c>
      <c r="DQ63" s="47">
        <v>1</v>
      </c>
      <c r="DR63" s="16">
        <v>1</v>
      </c>
      <c r="DS63" s="73">
        <f>PRODUCT(Таблица1[[#This Row],[РЕЙТИНГ НТЛ]:[РЕГ НТЛ]])</f>
        <v>1</v>
      </c>
      <c r="DT63" s="74">
        <f>SUM(Таблица1[[#This Row],[РЕЙТИНГ DPT]:[РЕЙТИНГ НТЛ]])</f>
        <v>1</v>
      </c>
    </row>
    <row r="64" spans="1:124" x14ac:dyDescent="0.25">
      <c r="A64" s="29">
        <v>157</v>
      </c>
      <c r="B64" s="30" t="s">
        <v>378</v>
      </c>
      <c r="C64" s="14" t="s">
        <v>102</v>
      </c>
      <c r="D64" s="30" t="s">
        <v>103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>
        <v>6</v>
      </c>
      <c r="DH64" s="30"/>
      <c r="DI64" s="30"/>
      <c r="DJ64" s="30"/>
      <c r="DK64" s="30"/>
      <c r="DL64" s="30"/>
      <c r="DM64" s="30"/>
      <c r="DN64" s="30"/>
      <c r="DO64" s="30"/>
      <c r="DP64" s="55">
        <v>0</v>
      </c>
      <c r="DQ64" s="47">
        <v>1</v>
      </c>
      <c r="DR64" s="31">
        <v>1</v>
      </c>
      <c r="DS64" s="73">
        <f>PRODUCT(Таблица1[[#This Row],[РЕЙТИНГ НТЛ]:[РЕГ НТЛ]])</f>
        <v>1</v>
      </c>
      <c r="DT64" s="74">
        <f>SUM(Таблица1[[#This Row],[РЕЙТИНГ DPT]:[РЕЙТИНГ НТЛ]])</f>
        <v>1</v>
      </c>
    </row>
    <row r="65" spans="1:124" x14ac:dyDescent="0.25">
      <c r="A65" s="29">
        <v>130</v>
      </c>
      <c r="B65" s="30" t="s">
        <v>390</v>
      </c>
      <c r="C65" s="14" t="s">
        <v>102</v>
      </c>
      <c r="D65" s="30" t="s">
        <v>103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>
        <v>7</v>
      </c>
      <c r="DH65" s="30"/>
      <c r="DI65" s="30"/>
      <c r="DJ65" s="30"/>
      <c r="DK65" s="30"/>
      <c r="DL65" s="30"/>
      <c r="DM65" s="30"/>
      <c r="DN65" s="30"/>
      <c r="DO65" s="30"/>
      <c r="DP65" s="55">
        <v>0</v>
      </c>
      <c r="DQ65" s="66">
        <v>0</v>
      </c>
      <c r="DR65" s="31">
        <v>1</v>
      </c>
      <c r="DS65" s="73">
        <f>PRODUCT(Таблица1[[#This Row],[РЕЙТИНГ НТЛ]:[РЕГ НТЛ]])</f>
        <v>0</v>
      </c>
      <c r="DT65" s="74">
        <f>SUM(Таблица1[[#This Row],[РЕЙТИНГ DPT]:[РЕЙТИНГ НТЛ]])</f>
        <v>0</v>
      </c>
    </row>
    <row r="66" spans="1:124" x14ac:dyDescent="0.25">
      <c r="A66" s="29">
        <v>167</v>
      </c>
      <c r="B66" s="30" t="s">
        <v>410</v>
      </c>
      <c r="C66" s="14" t="s">
        <v>116</v>
      </c>
      <c r="D66" s="30" t="s">
        <v>210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 t="s">
        <v>152</v>
      </c>
      <c r="DH66" s="30"/>
      <c r="DI66" s="30"/>
      <c r="DJ66" s="30"/>
      <c r="DK66" s="30"/>
      <c r="DL66" s="30"/>
      <c r="DM66" s="30"/>
      <c r="DN66" s="30"/>
      <c r="DO66" s="30"/>
      <c r="DP66" s="55">
        <v>0</v>
      </c>
      <c r="DQ66" s="66">
        <v>0</v>
      </c>
      <c r="DR66" s="16">
        <v>0</v>
      </c>
      <c r="DS66" s="73">
        <f>PRODUCT(Таблица1[[#This Row],[РЕЙТИНГ НТЛ]:[РЕГ НТЛ]])</f>
        <v>0</v>
      </c>
      <c r="DT66" s="74">
        <f>SUM(Таблица1[[#This Row],[РЕЙТИНГ DPT]:[РЕЙТИНГ НТЛ]])</f>
        <v>0</v>
      </c>
    </row>
    <row r="67" spans="1:124" x14ac:dyDescent="0.25">
      <c r="A67" s="29">
        <v>150</v>
      </c>
      <c r="B67" s="30" t="s">
        <v>409</v>
      </c>
      <c r="C67" s="14" t="s">
        <v>106</v>
      </c>
      <c r="D67" s="30" t="s">
        <v>107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 t="s">
        <v>152</v>
      </c>
      <c r="DH67" s="30"/>
      <c r="DI67" s="30"/>
      <c r="DJ67" s="30"/>
      <c r="DK67" s="30"/>
      <c r="DL67" s="30"/>
      <c r="DM67" s="30"/>
      <c r="DN67" s="30"/>
      <c r="DO67" s="30"/>
      <c r="DP67" s="55">
        <v>0</v>
      </c>
      <c r="DQ67" s="66">
        <v>0</v>
      </c>
      <c r="DR67" s="16">
        <v>1</v>
      </c>
      <c r="DS67" s="73">
        <f>PRODUCT(Таблица1[[#This Row],[РЕЙТИНГ НТЛ]:[РЕГ НТЛ]])</f>
        <v>0</v>
      </c>
      <c r="DT67" s="74">
        <f>SUM(Таблица1[[#This Row],[РЕЙТИНГ DPT]:[РЕЙТИНГ НТЛ]])</f>
        <v>0</v>
      </c>
    </row>
    <row r="68" spans="1:124" x14ac:dyDescent="0.25">
      <c r="A68" s="29">
        <v>142</v>
      </c>
      <c r="B68" s="14" t="s">
        <v>419</v>
      </c>
      <c r="C68" s="14" t="s">
        <v>102</v>
      </c>
      <c r="D68" s="30" t="s">
        <v>103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>
        <v>1</v>
      </c>
      <c r="DG68" s="30"/>
      <c r="DH68" s="30"/>
      <c r="DI68" s="30"/>
      <c r="DJ68" s="30"/>
      <c r="DK68" s="30"/>
      <c r="DL68" s="30"/>
      <c r="DM68" s="30"/>
      <c r="DN68" s="30"/>
      <c r="DO68" s="30"/>
      <c r="DP68" s="55">
        <v>0</v>
      </c>
      <c r="DQ68" s="47">
        <v>6</v>
      </c>
      <c r="DR68" s="31">
        <v>1</v>
      </c>
      <c r="DS68" s="73">
        <f>PRODUCT(Таблица1[[#This Row],[РЕЙТИНГ НТЛ]:[РЕГ НТЛ]])</f>
        <v>6</v>
      </c>
      <c r="DT68" s="74">
        <f>SUM(Таблица1[[#This Row],[РЕЙТИНГ DPT]:[РЕЙТИНГ НТЛ]])</f>
        <v>6</v>
      </c>
    </row>
    <row r="69" spans="1:124" x14ac:dyDescent="0.25">
      <c r="A69" s="29">
        <v>161</v>
      </c>
      <c r="B69" s="14" t="s">
        <v>424</v>
      </c>
      <c r="C69" s="14" t="s">
        <v>102</v>
      </c>
      <c r="D69" s="30" t="s">
        <v>103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>
        <v>2</v>
      </c>
      <c r="DG69" s="30"/>
      <c r="DH69" s="30"/>
      <c r="DI69" s="30"/>
      <c r="DJ69" s="30"/>
      <c r="DK69" s="30"/>
      <c r="DL69" s="30"/>
      <c r="DM69" s="30"/>
      <c r="DN69" s="30"/>
      <c r="DO69" s="30"/>
      <c r="DP69" s="55">
        <v>0</v>
      </c>
      <c r="DQ69" s="47">
        <v>4</v>
      </c>
      <c r="DR69" s="31">
        <v>1</v>
      </c>
      <c r="DS69" s="73">
        <f>PRODUCT(Таблица1[[#This Row],[РЕЙТИНГ НТЛ]:[РЕГ НТЛ]])</f>
        <v>4</v>
      </c>
      <c r="DT69" s="74">
        <f>SUM(Таблица1[[#This Row],[РЕЙТИНГ DPT]:[РЕЙТИНГ НТЛ]])</f>
        <v>4</v>
      </c>
    </row>
    <row r="70" spans="1:124" x14ac:dyDescent="0.25">
      <c r="A70" s="29">
        <v>145</v>
      </c>
      <c r="B70" s="30" t="s">
        <v>375</v>
      </c>
      <c r="C70" s="14" t="s">
        <v>106</v>
      </c>
      <c r="D70" s="30" t="s">
        <v>198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>
        <v>1</v>
      </c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55">
        <v>0</v>
      </c>
      <c r="DQ70" s="47">
        <v>3</v>
      </c>
      <c r="DR70" s="16">
        <v>1</v>
      </c>
      <c r="DS70" s="73">
        <f>PRODUCT(Таблица1[[#This Row],[РЕЙТИНГ НТЛ]:[РЕГ НТЛ]])</f>
        <v>3</v>
      </c>
      <c r="DT70" s="74">
        <f>SUM(Таблица1[[#This Row],[РЕЙТИНГ DPT]:[РЕЙТИНГ НТЛ]])</f>
        <v>3</v>
      </c>
    </row>
    <row r="71" spans="1:124" x14ac:dyDescent="0.25">
      <c r="A71" s="29">
        <v>157</v>
      </c>
      <c r="B71" s="30" t="s">
        <v>378</v>
      </c>
      <c r="C71" s="14" t="s">
        <v>102</v>
      </c>
      <c r="D71" s="30" t="s">
        <v>103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>
        <v>2</v>
      </c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55">
        <v>0</v>
      </c>
      <c r="DQ71" s="47">
        <v>2</v>
      </c>
      <c r="DR71" s="31">
        <v>1</v>
      </c>
      <c r="DS71" s="73">
        <f>PRODUCT(Таблица1[[#This Row],[РЕЙТИНГ НТЛ]:[РЕГ НТЛ]])</f>
        <v>2</v>
      </c>
      <c r="DT71" s="74">
        <f>SUM(Таблица1[[#This Row],[РЕЙТИНГ DPT]:[РЕЙТИНГ НТЛ]])</f>
        <v>2</v>
      </c>
    </row>
    <row r="72" spans="1:124" x14ac:dyDescent="0.25">
      <c r="A72" s="29">
        <v>148</v>
      </c>
      <c r="B72" s="30" t="s">
        <v>374</v>
      </c>
      <c r="C72" s="14" t="s">
        <v>102</v>
      </c>
      <c r="D72" s="30" t="s">
        <v>103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>
        <v>3</v>
      </c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55">
        <v>0</v>
      </c>
      <c r="DQ72" s="47">
        <v>2</v>
      </c>
      <c r="DR72" s="16">
        <v>1</v>
      </c>
      <c r="DS72" s="73">
        <f>PRODUCT(Таблица1[[#This Row],[РЕЙТИНГ НТЛ]:[РЕГ НТЛ]])</f>
        <v>2</v>
      </c>
      <c r="DT72" s="74">
        <f>SUM(Таблица1[[#This Row],[РЕЙТИНГ DPT]:[РЕЙТИНГ НТЛ]])</f>
        <v>2</v>
      </c>
    </row>
    <row r="73" spans="1:124" x14ac:dyDescent="0.25">
      <c r="A73" s="29">
        <v>149</v>
      </c>
      <c r="B73" s="30" t="s">
        <v>379</v>
      </c>
      <c r="C73" s="14" t="s">
        <v>102</v>
      </c>
      <c r="D73" s="30" t="s">
        <v>103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>
        <v>4</v>
      </c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55">
        <v>0</v>
      </c>
      <c r="DQ73" s="47">
        <v>1</v>
      </c>
      <c r="DR73" s="31">
        <v>1</v>
      </c>
      <c r="DS73" s="73">
        <f>PRODUCT(Таблица1[[#This Row],[РЕЙТИНГ НТЛ]:[РЕГ НТЛ]])</f>
        <v>1</v>
      </c>
      <c r="DT73" s="74">
        <f>SUM(Таблица1[[#This Row],[РЕЙТИНГ DPT]:[РЕЙТИНГ НТЛ]])</f>
        <v>1</v>
      </c>
    </row>
    <row r="74" spans="1:124" x14ac:dyDescent="0.25">
      <c r="A74" s="29">
        <v>141</v>
      </c>
      <c r="B74" s="30" t="s">
        <v>408</v>
      </c>
      <c r="C74" s="14" t="s">
        <v>102</v>
      </c>
      <c r="D74" s="30" t="s">
        <v>103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>
        <v>5</v>
      </c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55">
        <v>0</v>
      </c>
      <c r="DQ74" s="47">
        <v>1</v>
      </c>
      <c r="DR74" s="31">
        <v>1</v>
      </c>
      <c r="DS74" s="73">
        <f>PRODUCT(Таблица1[[#This Row],[РЕЙТИНГ НТЛ]:[РЕГ НТЛ]])</f>
        <v>1</v>
      </c>
      <c r="DT74" s="74">
        <f>SUM(Таблица1[[#This Row],[РЕЙТИНГ DPT]:[РЕЙТИНГ НТЛ]])</f>
        <v>1</v>
      </c>
    </row>
    <row r="75" spans="1:124" x14ac:dyDescent="0.25">
      <c r="A75" s="29">
        <v>161</v>
      </c>
      <c r="B75" s="30" t="s">
        <v>414</v>
      </c>
      <c r="C75" s="14" t="s">
        <v>102</v>
      </c>
      <c r="D75" s="30" t="s">
        <v>103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>
        <v>6</v>
      </c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55">
        <v>0</v>
      </c>
      <c r="DQ75" s="47">
        <v>1</v>
      </c>
      <c r="DR75" s="31">
        <v>1</v>
      </c>
      <c r="DS75" s="73">
        <f>PRODUCT(Таблица1[[#This Row],[РЕЙТИНГ НТЛ]:[РЕГ НТЛ]])</f>
        <v>1</v>
      </c>
      <c r="DT75" s="74">
        <f>SUM(Таблица1[[#This Row],[РЕЙТИНГ DPT]:[РЕЙТИНГ НТЛ]])</f>
        <v>1</v>
      </c>
    </row>
    <row r="76" spans="1:124" x14ac:dyDescent="0.25">
      <c r="A76" s="29">
        <v>163</v>
      </c>
      <c r="B76" s="30" t="s">
        <v>411</v>
      </c>
      <c r="C76" s="14" t="s">
        <v>127</v>
      </c>
      <c r="D76" s="30" t="s">
        <v>129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>
        <v>7</v>
      </c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55">
        <v>0</v>
      </c>
      <c r="DQ76" s="66">
        <v>0</v>
      </c>
      <c r="DR76" s="31">
        <v>1</v>
      </c>
      <c r="DS76" s="73">
        <f>PRODUCT(Таблица1[[#This Row],[РЕЙТИНГ НТЛ]:[РЕГ НТЛ]])</f>
        <v>0</v>
      </c>
      <c r="DT76" s="74">
        <f>SUM(Таблица1[[#This Row],[РЕЙТИНГ DPT]:[РЕЙТИНГ НТЛ]])</f>
        <v>0</v>
      </c>
    </row>
    <row r="77" spans="1:124" x14ac:dyDescent="0.25">
      <c r="A77" s="29">
        <v>150</v>
      </c>
      <c r="B77" s="30" t="s">
        <v>409</v>
      </c>
      <c r="C77" s="14" t="s">
        <v>106</v>
      </c>
      <c r="D77" s="30" t="s">
        <v>107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>
        <v>8</v>
      </c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55">
        <v>0</v>
      </c>
      <c r="DQ77" s="66">
        <v>0</v>
      </c>
      <c r="DR77" s="16">
        <v>1</v>
      </c>
      <c r="DS77" s="73">
        <f>PRODUCT(Таблица1[[#This Row],[РЕЙТИНГ НТЛ]:[РЕГ НТЛ]])</f>
        <v>0</v>
      </c>
      <c r="DT77" s="74">
        <f>SUM(Таблица1[[#This Row],[РЕЙТИНГ DPT]:[РЕЙТИНГ НТЛ]])</f>
        <v>0</v>
      </c>
    </row>
    <row r="78" spans="1:124" x14ac:dyDescent="0.25">
      <c r="A78" s="29">
        <v>146</v>
      </c>
      <c r="B78" s="14" t="s">
        <v>425</v>
      </c>
      <c r="C78" s="14" t="s">
        <v>102</v>
      </c>
      <c r="D78" s="30" t="s">
        <v>103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>
        <v>1</v>
      </c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55">
        <v>0</v>
      </c>
      <c r="DQ78" s="47">
        <v>6</v>
      </c>
      <c r="DR78" s="31">
        <v>1</v>
      </c>
      <c r="DS78" s="73">
        <f>PRODUCT(Таблица1[[#This Row],[РЕЙТИНГ НТЛ]:[РЕГ НТЛ]])</f>
        <v>6</v>
      </c>
      <c r="DT78" s="74">
        <f>SUM(Таблица1[[#This Row],[РЕЙТИНГ DPT]:[РЕЙТИНГ НТЛ]])</f>
        <v>6</v>
      </c>
    </row>
    <row r="79" spans="1:124" x14ac:dyDescent="0.25">
      <c r="A79" s="29">
        <v>138</v>
      </c>
      <c r="B79" s="14" t="s">
        <v>421</v>
      </c>
      <c r="C79" s="14" t="s">
        <v>102</v>
      </c>
      <c r="D79" s="30" t="s">
        <v>103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>
        <v>2</v>
      </c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55">
        <v>0</v>
      </c>
      <c r="DQ79" s="47">
        <v>4</v>
      </c>
      <c r="DR79" s="31">
        <v>1</v>
      </c>
      <c r="DS79" s="73">
        <f>PRODUCT(Таблица1[[#This Row],[РЕЙТИНГ НТЛ]:[РЕГ НТЛ]])</f>
        <v>4</v>
      </c>
      <c r="DT79" s="74">
        <f>SUM(Таблица1[[#This Row],[РЕЙТИНГ DPT]:[РЕЙТИНГ НТЛ]])</f>
        <v>4</v>
      </c>
    </row>
    <row r="80" spans="1:124" x14ac:dyDescent="0.25">
      <c r="A80" s="29">
        <v>137</v>
      </c>
      <c r="B80" s="30" t="s">
        <v>380</v>
      </c>
      <c r="C80" s="14" t="s">
        <v>102</v>
      </c>
      <c r="D80" s="30" t="s">
        <v>103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>
        <v>1</v>
      </c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55">
        <v>0</v>
      </c>
      <c r="DQ80" s="47">
        <v>3</v>
      </c>
      <c r="DR80" s="31">
        <v>1</v>
      </c>
      <c r="DS80" s="73">
        <f>PRODUCT(Таблица1[[#This Row],[РЕЙТИНГ НТЛ]:[РЕГ НТЛ]])</f>
        <v>3</v>
      </c>
      <c r="DT80" s="74">
        <f>SUM(Таблица1[[#This Row],[РЕЙТИНГ DPT]:[РЕЙТИНГ НТЛ]])</f>
        <v>3</v>
      </c>
    </row>
    <row r="81" spans="1:124" x14ac:dyDescent="0.25">
      <c r="A81" s="29">
        <v>127</v>
      </c>
      <c r="B81" s="30" t="s">
        <v>393</v>
      </c>
      <c r="C81" s="14" t="s">
        <v>102</v>
      </c>
      <c r="D81" s="30" t="s">
        <v>103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>
        <v>2</v>
      </c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55">
        <v>0</v>
      </c>
      <c r="DQ81" s="47">
        <v>2</v>
      </c>
      <c r="DR81" s="31">
        <v>1</v>
      </c>
      <c r="DS81" s="73">
        <f>PRODUCT(Таблица1[[#This Row],[РЕЙТИНГ НТЛ]:[РЕГ НТЛ]])</f>
        <v>2</v>
      </c>
      <c r="DT81" s="74">
        <f>SUM(Таблица1[[#This Row],[РЕЙТИНГ DPT]:[РЕЙТИНГ НТЛ]])</f>
        <v>2</v>
      </c>
    </row>
    <row r="82" spans="1:124" x14ac:dyDescent="0.25">
      <c r="A82" s="29">
        <v>135</v>
      </c>
      <c r="B82" s="30" t="s">
        <v>412</v>
      </c>
      <c r="C82" s="14" t="s">
        <v>104</v>
      </c>
      <c r="D82" s="30" t="s">
        <v>105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>
        <v>3</v>
      </c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55">
        <v>0</v>
      </c>
      <c r="DQ82" s="47">
        <v>2</v>
      </c>
      <c r="DR82" s="16">
        <v>1</v>
      </c>
      <c r="DS82" s="73">
        <f>PRODUCT(Таблица1[[#This Row],[РЕЙТИНГ НТЛ]:[РЕГ НТЛ]])</f>
        <v>2</v>
      </c>
      <c r="DT82" s="74">
        <f>SUM(Таблица1[[#This Row],[РЕЙТИНГ DPT]:[РЕЙТИНГ НТЛ]])</f>
        <v>2</v>
      </c>
    </row>
    <row r="83" spans="1:124" x14ac:dyDescent="0.25">
      <c r="A83" s="29">
        <v>253</v>
      </c>
      <c r="B83" s="30" t="s">
        <v>413</v>
      </c>
      <c r="C83" s="14" t="s">
        <v>104</v>
      </c>
      <c r="D83" s="30" t="s">
        <v>105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>
        <v>4</v>
      </c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55">
        <v>0</v>
      </c>
      <c r="DQ83" s="47">
        <v>1</v>
      </c>
      <c r="DR83" s="16">
        <v>1</v>
      </c>
      <c r="DS83" s="73">
        <f>PRODUCT(Таблица1[[#This Row],[РЕЙТИНГ НТЛ]:[РЕГ НТЛ]])</f>
        <v>1</v>
      </c>
      <c r="DT83" s="74">
        <f>SUM(Таблица1[[#This Row],[РЕЙТИНГ DPT]:[РЕЙТИНГ НТЛ]])</f>
        <v>1</v>
      </c>
    </row>
    <row r="84" spans="1:124" x14ac:dyDescent="0.25">
      <c r="A84" s="29">
        <v>152</v>
      </c>
      <c r="B84" s="30" t="s">
        <v>398</v>
      </c>
      <c r="C84" s="14" t="s">
        <v>104</v>
      </c>
      <c r="D84" s="30" t="s">
        <v>105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>
        <v>5</v>
      </c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55">
        <v>0</v>
      </c>
      <c r="DQ84" s="47">
        <v>1</v>
      </c>
      <c r="DR84" s="16">
        <v>1</v>
      </c>
      <c r="DS84" s="73">
        <f>PRODUCT(Таблица1[[#This Row],[РЕЙТИНГ НТЛ]:[РЕГ НТЛ]])</f>
        <v>1</v>
      </c>
      <c r="DT84" s="74">
        <f>SUM(Таблица1[[#This Row],[РЕЙТИНГ DPT]:[РЕЙТИНГ НТЛ]])</f>
        <v>1</v>
      </c>
    </row>
    <row r="85" spans="1:124" x14ac:dyDescent="0.25">
      <c r="A85" s="29">
        <v>260</v>
      </c>
      <c r="B85" s="30" t="s">
        <v>407</v>
      </c>
      <c r="C85" s="14" t="s">
        <v>116</v>
      </c>
      <c r="D85" s="30" t="s">
        <v>192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>
        <v>6</v>
      </c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55">
        <v>0</v>
      </c>
      <c r="DQ85" s="47">
        <v>1</v>
      </c>
      <c r="DR85" s="16">
        <v>0</v>
      </c>
      <c r="DS85" s="73">
        <f>PRODUCT(Таблица1[[#This Row],[РЕЙТИНГ НТЛ]:[РЕГ НТЛ]])</f>
        <v>0</v>
      </c>
      <c r="DT85" s="74">
        <f>SUM(Таблица1[[#This Row],[РЕЙТИНГ DPT]:[РЕЙТИНГ НТЛ]])</f>
        <v>1</v>
      </c>
    </row>
    <row r="86" spans="1:124" x14ac:dyDescent="0.25">
      <c r="A86" s="29">
        <v>156</v>
      </c>
      <c r="B86" s="30" t="s">
        <v>400</v>
      </c>
      <c r="C86" s="14" t="s">
        <v>116</v>
      </c>
      <c r="D86" s="30" t="s">
        <v>192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>
        <v>7</v>
      </c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55">
        <v>0</v>
      </c>
      <c r="DQ86" s="66">
        <v>0</v>
      </c>
      <c r="DR86" s="16">
        <v>0</v>
      </c>
      <c r="DS86" s="73">
        <f>PRODUCT(Таблица1[[#This Row],[РЕЙТИНГ НТЛ]:[РЕГ НТЛ]])</f>
        <v>0</v>
      </c>
      <c r="DT86" s="74">
        <f>SUM(Таблица1[[#This Row],[РЕЙТИНГ DPT]:[РЕЙТИНГ НТЛ]])</f>
        <v>0</v>
      </c>
    </row>
    <row r="87" spans="1:124" x14ac:dyDescent="0.25">
      <c r="A87" s="29">
        <v>138</v>
      </c>
      <c r="B87" s="14" t="s">
        <v>421</v>
      </c>
      <c r="C87" s="14" t="s">
        <v>102</v>
      </c>
      <c r="D87" s="30" t="s">
        <v>103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>
        <v>1</v>
      </c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55">
        <v>0</v>
      </c>
      <c r="DQ87" s="47">
        <v>6</v>
      </c>
      <c r="DR87" s="31">
        <v>1</v>
      </c>
      <c r="DS87" s="73">
        <f>PRODUCT(Таблица1[[#This Row],[РЕЙТИНГ НТЛ]:[РЕГ НТЛ]])</f>
        <v>6</v>
      </c>
      <c r="DT87" s="74">
        <f>SUM(Таблица1[[#This Row],[РЕЙТИНГ DPT]:[РЕЙТИНГ НТЛ]])</f>
        <v>6</v>
      </c>
    </row>
    <row r="88" spans="1:124" x14ac:dyDescent="0.25">
      <c r="A88" s="29">
        <v>146</v>
      </c>
      <c r="B88" s="14" t="s">
        <v>425</v>
      </c>
      <c r="C88" s="14" t="s">
        <v>102</v>
      </c>
      <c r="D88" s="30" t="s">
        <v>103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>
        <v>2</v>
      </c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55">
        <v>0</v>
      </c>
      <c r="DQ88" s="47">
        <v>4</v>
      </c>
      <c r="DR88" s="31">
        <v>1</v>
      </c>
      <c r="DS88" s="73">
        <f>PRODUCT(Таблица1[[#This Row],[РЕЙТИНГ НТЛ]:[РЕГ НТЛ]])</f>
        <v>4</v>
      </c>
      <c r="DT88" s="74">
        <f>SUM(Таблица1[[#This Row],[РЕЙТИНГ DPT]:[РЕЙТИНГ НТЛ]])</f>
        <v>4</v>
      </c>
    </row>
    <row r="89" spans="1:124" x14ac:dyDescent="0.25">
      <c r="A89" s="29">
        <v>137</v>
      </c>
      <c r="B89" s="30" t="s">
        <v>380</v>
      </c>
      <c r="C89" s="14" t="s">
        <v>102</v>
      </c>
      <c r="D89" s="30" t="s">
        <v>103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>
        <v>1</v>
      </c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55">
        <v>0</v>
      </c>
      <c r="DQ89" s="47">
        <v>3</v>
      </c>
      <c r="DR89" s="31">
        <v>1</v>
      </c>
      <c r="DS89" s="73">
        <f>PRODUCT(Таблица1[[#This Row],[РЕЙТИНГ НТЛ]:[РЕГ НТЛ]])</f>
        <v>3</v>
      </c>
      <c r="DT89" s="74">
        <f>SUM(Таблица1[[#This Row],[РЕЙТИНГ DPT]:[РЕЙТИНГ НТЛ]])</f>
        <v>3</v>
      </c>
    </row>
    <row r="90" spans="1:124" x14ac:dyDescent="0.25">
      <c r="A90" s="29">
        <v>127</v>
      </c>
      <c r="B90" s="30" t="s">
        <v>393</v>
      </c>
      <c r="C90" s="14" t="s">
        <v>102</v>
      </c>
      <c r="D90" s="30" t="s">
        <v>103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>
        <v>2</v>
      </c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55">
        <v>0</v>
      </c>
      <c r="DQ90" s="47">
        <v>2</v>
      </c>
      <c r="DR90" s="31">
        <v>1</v>
      </c>
      <c r="DS90" s="73">
        <f>PRODUCT(Таблица1[[#This Row],[РЕЙТИНГ НТЛ]:[РЕГ НТЛ]])</f>
        <v>2</v>
      </c>
      <c r="DT90" s="74">
        <f>SUM(Таблица1[[#This Row],[РЕЙТИНГ DPT]:[РЕЙТИНГ НТЛ]])</f>
        <v>2</v>
      </c>
    </row>
    <row r="91" spans="1:124" x14ac:dyDescent="0.25">
      <c r="A91" s="29">
        <v>257</v>
      </c>
      <c r="B91" s="30" t="s">
        <v>402</v>
      </c>
      <c r="C91" s="14" t="s">
        <v>102</v>
      </c>
      <c r="D91" s="30" t="s">
        <v>113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>
        <v>3</v>
      </c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55">
        <v>0</v>
      </c>
      <c r="DQ91" s="47">
        <v>2</v>
      </c>
      <c r="DR91" s="31">
        <v>1</v>
      </c>
      <c r="DS91" s="73">
        <f>PRODUCT(Таблица1[[#This Row],[РЕЙТИНГ НТЛ]:[РЕГ НТЛ]])</f>
        <v>2</v>
      </c>
      <c r="DT91" s="74">
        <f>SUM(Таблица1[[#This Row],[РЕЙТИНГ DPT]:[РЕЙТИНГ НТЛ]])</f>
        <v>2</v>
      </c>
    </row>
    <row r="92" spans="1:124" x14ac:dyDescent="0.25">
      <c r="A92" s="29">
        <v>131</v>
      </c>
      <c r="B92" s="30" t="s">
        <v>394</v>
      </c>
      <c r="C92" s="14" t="s">
        <v>102</v>
      </c>
      <c r="D92" s="30" t="s">
        <v>103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>
        <v>4</v>
      </c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55">
        <v>0</v>
      </c>
      <c r="DQ92" s="47">
        <v>1</v>
      </c>
      <c r="DR92" s="31">
        <v>1</v>
      </c>
      <c r="DS92" s="73">
        <f>PRODUCT(Таблица1[[#This Row],[РЕЙТИНГ НТЛ]:[РЕГ НТЛ]])</f>
        <v>1</v>
      </c>
      <c r="DT92" s="74">
        <f>SUM(Таблица1[[#This Row],[РЕЙТИНГ DPT]:[РЕЙТИНГ НТЛ]])</f>
        <v>1</v>
      </c>
    </row>
    <row r="93" spans="1:124" x14ac:dyDescent="0.25">
      <c r="A93" s="29">
        <v>159</v>
      </c>
      <c r="B93" s="30" t="s">
        <v>401</v>
      </c>
      <c r="C93" s="14" t="s">
        <v>111</v>
      </c>
      <c r="D93" s="30" t="s">
        <v>112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>
        <v>5</v>
      </c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55">
        <v>0</v>
      </c>
      <c r="DQ93" s="47">
        <v>1</v>
      </c>
      <c r="DR93" s="31">
        <v>1</v>
      </c>
      <c r="DS93" s="73">
        <f>PRODUCT(Таблица1[[#This Row],[РЕЙТИНГ НТЛ]:[РЕГ НТЛ]])</f>
        <v>1</v>
      </c>
      <c r="DT93" s="74">
        <f>SUM(Таблица1[[#This Row],[РЕЙТИНГ DPT]:[РЕЙТИНГ НТЛ]])</f>
        <v>1</v>
      </c>
    </row>
    <row r="94" spans="1:124" x14ac:dyDescent="0.25">
      <c r="A94" s="29">
        <v>253</v>
      </c>
      <c r="B94" s="30" t="s">
        <v>413</v>
      </c>
      <c r="C94" s="14" t="s">
        <v>104</v>
      </c>
      <c r="D94" s="30" t="s">
        <v>105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>
        <v>6</v>
      </c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55">
        <v>0</v>
      </c>
      <c r="DQ94" s="47">
        <v>1</v>
      </c>
      <c r="DR94" s="16">
        <v>1</v>
      </c>
      <c r="DS94" s="73">
        <f>PRODUCT(Таблица1[[#This Row],[РЕЙТИНГ НТЛ]:[РЕГ НТЛ]])</f>
        <v>1</v>
      </c>
      <c r="DT94" s="74">
        <f>SUM(Таблица1[[#This Row],[РЕЙТИНГ DPT]:[РЕЙТИНГ НТЛ]])</f>
        <v>1</v>
      </c>
    </row>
    <row r="95" spans="1:124" x14ac:dyDescent="0.25">
      <c r="A95" s="29">
        <v>133</v>
      </c>
      <c r="B95" s="30" t="s">
        <v>396</v>
      </c>
      <c r="C95" s="14" t="s">
        <v>102</v>
      </c>
      <c r="D95" s="30" t="s">
        <v>103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>
        <v>7</v>
      </c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55">
        <v>0</v>
      </c>
      <c r="DQ95" s="66">
        <v>0</v>
      </c>
      <c r="DR95" s="31">
        <v>1</v>
      </c>
      <c r="DS95" s="73">
        <f>PRODUCT(Таблица1[[#This Row],[РЕЙТИНГ НТЛ]:[РЕГ НТЛ]])</f>
        <v>0</v>
      </c>
      <c r="DT95" s="74">
        <f>SUM(Таблица1[[#This Row],[РЕЙТИНГ DPT]:[РЕЙТИНГ НТЛ]])</f>
        <v>0</v>
      </c>
    </row>
    <row r="96" spans="1:124" x14ac:dyDescent="0.25">
      <c r="A96" s="29">
        <v>152</v>
      </c>
      <c r="B96" s="30" t="s">
        <v>398</v>
      </c>
      <c r="C96" s="14" t="s">
        <v>104</v>
      </c>
      <c r="D96" s="30" t="s">
        <v>105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>
        <v>8</v>
      </c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55">
        <v>0</v>
      </c>
      <c r="DQ96" s="66">
        <v>0</v>
      </c>
      <c r="DR96" s="16">
        <v>1</v>
      </c>
      <c r="DS96" s="73">
        <f>PRODUCT(Таблица1[[#This Row],[РЕЙТИНГ НТЛ]:[РЕГ НТЛ]])</f>
        <v>0</v>
      </c>
      <c r="DT96" s="74">
        <f>SUM(Таблица1[[#This Row],[РЕЙТИНГ DPT]:[РЕЙТИНГ НТЛ]])</f>
        <v>0</v>
      </c>
    </row>
    <row r="97" spans="1:124" x14ac:dyDescent="0.25">
      <c r="A97" s="29">
        <v>135</v>
      </c>
      <c r="B97" s="30" t="s">
        <v>412</v>
      </c>
      <c r="C97" s="14" t="s">
        <v>104</v>
      </c>
      <c r="D97" s="30" t="s">
        <v>105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>
        <v>9</v>
      </c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55">
        <v>0</v>
      </c>
      <c r="DQ97" s="66">
        <v>0</v>
      </c>
      <c r="DR97" s="16">
        <v>1</v>
      </c>
      <c r="DS97" s="73">
        <f>PRODUCT(Таблица1[[#This Row],[РЕЙТИНГ НТЛ]:[РЕГ НТЛ]])</f>
        <v>0</v>
      </c>
      <c r="DT97" s="74">
        <f>SUM(Таблица1[[#This Row],[РЕЙТИНГ DPT]:[РЕЙТИНГ НТЛ]])</f>
        <v>0</v>
      </c>
    </row>
    <row r="98" spans="1:124" x14ac:dyDescent="0.25">
      <c r="A98" s="29">
        <v>147</v>
      </c>
      <c r="B98" s="14" t="s">
        <v>417</v>
      </c>
      <c r="C98" s="14" t="s">
        <v>102</v>
      </c>
      <c r="D98" s="30" t="s">
        <v>103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>
        <v>1</v>
      </c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55">
        <v>0</v>
      </c>
      <c r="DQ98" s="47">
        <v>3</v>
      </c>
      <c r="DR98" s="16">
        <v>1</v>
      </c>
      <c r="DS98" s="73">
        <f>PRODUCT(Таблица1[[#This Row],[РЕЙТИНГ НТЛ]:[РЕГ НТЛ]])</f>
        <v>3</v>
      </c>
      <c r="DT98" s="74">
        <f>SUM(Таблица1[[#This Row],[РЕЙТИНГ DPT]:[РЕЙТИНГ НТЛ]])</f>
        <v>3</v>
      </c>
    </row>
    <row r="99" spans="1:124" x14ac:dyDescent="0.25">
      <c r="A99" s="29">
        <v>45</v>
      </c>
      <c r="B99" s="14" t="s">
        <v>430</v>
      </c>
      <c r="C99" s="14" t="s">
        <v>104</v>
      </c>
      <c r="D99" s="30" t="s">
        <v>105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>
        <v>2</v>
      </c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55">
        <v>0</v>
      </c>
      <c r="DQ99" s="47">
        <v>2</v>
      </c>
      <c r="DR99" s="16">
        <v>1</v>
      </c>
      <c r="DS99" s="73">
        <f>PRODUCT(Таблица1[[#This Row],[РЕЙТИНГ НТЛ]:[РЕГ НТЛ]])</f>
        <v>2</v>
      </c>
      <c r="DT99" s="74">
        <f>SUM(Таблица1[[#This Row],[РЕЙТИНГ DPT]:[РЕЙТИНГ НТЛ]])</f>
        <v>2</v>
      </c>
    </row>
    <row r="100" spans="1:124" x14ac:dyDescent="0.25">
      <c r="A100" s="29">
        <v>129</v>
      </c>
      <c r="B100" s="30" t="s">
        <v>386</v>
      </c>
      <c r="C100" s="14" t="s">
        <v>102</v>
      </c>
      <c r="D100" s="30" t="s">
        <v>103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>
        <v>1</v>
      </c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55">
        <v>0</v>
      </c>
      <c r="DQ100" s="47">
        <v>3</v>
      </c>
      <c r="DR100" s="31">
        <v>1</v>
      </c>
      <c r="DS100" s="73">
        <f>PRODUCT(Таблица1[[#This Row],[РЕЙТИНГ НТЛ]:[РЕГ НТЛ]])</f>
        <v>3</v>
      </c>
      <c r="DT100" s="74">
        <f>SUM(Таблица1[[#This Row],[РЕЙТИНГ DPT]:[РЕЙТИНГ НТЛ]])</f>
        <v>3</v>
      </c>
    </row>
    <row r="101" spans="1:124" x14ac:dyDescent="0.25">
      <c r="A101" s="29">
        <v>154</v>
      </c>
      <c r="B101" s="30" t="s">
        <v>387</v>
      </c>
      <c r="C101" s="14" t="s">
        <v>102</v>
      </c>
      <c r="D101" s="30" t="s">
        <v>103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>
        <v>2</v>
      </c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55">
        <v>0</v>
      </c>
      <c r="DQ101" s="47">
        <v>2</v>
      </c>
      <c r="DR101" s="31">
        <v>1</v>
      </c>
      <c r="DS101" s="73">
        <f>PRODUCT(Таблица1[[#This Row],[РЕЙТИНГ НТЛ]:[РЕГ НТЛ]])</f>
        <v>2</v>
      </c>
      <c r="DT101" s="74">
        <f>SUM(Таблица1[[#This Row],[РЕЙТИНГ DPT]:[РЕЙТИНГ НТЛ]])</f>
        <v>2</v>
      </c>
    </row>
    <row r="102" spans="1:124" x14ac:dyDescent="0.25">
      <c r="A102" s="29">
        <v>153</v>
      </c>
      <c r="B102" s="30" t="s">
        <v>388</v>
      </c>
      <c r="C102" s="14" t="s">
        <v>102</v>
      </c>
      <c r="D102" s="30" t="s">
        <v>202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>
        <v>3</v>
      </c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55">
        <v>0</v>
      </c>
      <c r="DQ102" s="47">
        <v>2</v>
      </c>
      <c r="DR102" s="31">
        <v>1</v>
      </c>
      <c r="DS102" s="73">
        <f>PRODUCT(Таблица1[[#This Row],[РЕЙТИНГ НТЛ]:[РЕГ НТЛ]])</f>
        <v>2</v>
      </c>
      <c r="DT102" s="74">
        <f>SUM(Таблица1[[#This Row],[РЕЙТИНГ DPT]:[РЕЙТИНГ НТЛ]])</f>
        <v>2</v>
      </c>
    </row>
    <row r="103" spans="1:124" x14ac:dyDescent="0.25">
      <c r="A103" s="29">
        <v>165</v>
      </c>
      <c r="B103" s="30" t="s">
        <v>389</v>
      </c>
      <c r="C103" s="14" t="s">
        <v>102</v>
      </c>
      <c r="D103" s="30" t="s">
        <v>103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>
        <v>4</v>
      </c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55">
        <v>0</v>
      </c>
      <c r="DQ103" s="47">
        <v>1</v>
      </c>
      <c r="DR103" s="16">
        <v>1</v>
      </c>
      <c r="DS103" s="73">
        <f>PRODUCT(Таблица1[[#This Row],[РЕЙТИНГ НТЛ]:[РЕГ НТЛ]])</f>
        <v>1</v>
      </c>
      <c r="DT103" s="74">
        <f>SUM(Таблица1[[#This Row],[РЕЙТИНГ DPT]:[РЕЙТИНГ НТЛ]])</f>
        <v>1</v>
      </c>
    </row>
    <row r="104" spans="1:124" x14ac:dyDescent="0.25">
      <c r="A104" s="29">
        <v>262</v>
      </c>
      <c r="B104" s="30" t="s">
        <v>391</v>
      </c>
      <c r="C104" s="14" t="s">
        <v>104</v>
      </c>
      <c r="D104" s="30" t="s">
        <v>105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>
        <v>5</v>
      </c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55">
        <v>0</v>
      </c>
      <c r="DQ104" s="47">
        <v>1</v>
      </c>
      <c r="DR104" s="16">
        <v>1</v>
      </c>
      <c r="DS104" s="73">
        <f>PRODUCT(Таблица1[[#This Row],[РЕЙТИНГ НТЛ]:[РЕГ НТЛ]])</f>
        <v>1</v>
      </c>
      <c r="DT104" s="74">
        <f>SUM(Таблица1[[#This Row],[РЕЙТИНГ DPT]:[РЕЙТИНГ НТЛ]])</f>
        <v>1</v>
      </c>
    </row>
    <row r="105" spans="1:124" x14ac:dyDescent="0.25">
      <c r="A105" s="29">
        <v>93</v>
      </c>
      <c r="B105" s="30" t="s">
        <v>327</v>
      </c>
      <c r="C105" s="14" t="s">
        <v>102</v>
      </c>
      <c r="D105" s="30" t="s">
        <v>103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>
        <v>6</v>
      </c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55">
        <v>0</v>
      </c>
      <c r="DQ105" s="47">
        <v>1</v>
      </c>
      <c r="DR105" s="31">
        <v>1</v>
      </c>
      <c r="DS105" s="73">
        <f>PRODUCT(Таблица1[[#This Row],[РЕЙТИНГ НТЛ]:[РЕГ НТЛ]])</f>
        <v>1</v>
      </c>
      <c r="DT105" s="74">
        <f>SUM(Таблица1[[#This Row],[РЕЙТИНГ DPT]:[РЕЙТИНГ НТЛ]])</f>
        <v>1</v>
      </c>
    </row>
    <row r="106" spans="1:124" x14ac:dyDescent="0.25">
      <c r="A106" s="29">
        <v>139</v>
      </c>
      <c r="B106" s="30" t="s">
        <v>371</v>
      </c>
      <c r="C106" s="14" t="s">
        <v>106</v>
      </c>
      <c r="D106" s="30" t="s">
        <v>198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>
        <v>7</v>
      </c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55">
        <v>0</v>
      </c>
      <c r="DQ106" s="66">
        <v>0</v>
      </c>
      <c r="DR106" s="31">
        <v>0</v>
      </c>
      <c r="DS106" s="73">
        <f>PRODUCT(Таблица1[[#This Row],[РЕЙТИНГ НТЛ]:[РЕГ НТЛ]])</f>
        <v>0</v>
      </c>
      <c r="DT106" s="74">
        <f>SUM(Таблица1[[#This Row],[РЕЙТИНГ DPT]:[РЕЙТИНГ НТЛ]])</f>
        <v>0</v>
      </c>
    </row>
    <row r="107" spans="1:124" x14ac:dyDescent="0.25">
      <c r="A107" s="29">
        <v>128</v>
      </c>
      <c r="B107" s="30" t="s">
        <v>392</v>
      </c>
      <c r="C107" s="14" t="s">
        <v>104</v>
      </c>
      <c r="D107" s="30" t="s">
        <v>105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>
        <v>8</v>
      </c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55">
        <v>0</v>
      </c>
      <c r="DQ107" s="66">
        <v>0</v>
      </c>
      <c r="DR107" s="16">
        <v>1</v>
      </c>
      <c r="DS107" s="73">
        <f>PRODUCT(Таблица1[[#This Row],[РЕЙТИНГ НТЛ]:[РЕГ НТЛ]])</f>
        <v>0</v>
      </c>
      <c r="DT107" s="74">
        <f>SUM(Таблица1[[#This Row],[РЕЙТИНГ DPT]:[РЕЙТИНГ НТЛ]])</f>
        <v>0</v>
      </c>
    </row>
    <row r="108" spans="1:124" x14ac:dyDescent="0.25">
      <c r="A108" s="29">
        <v>146</v>
      </c>
      <c r="B108" s="14" t="s">
        <v>425</v>
      </c>
      <c r="C108" s="14" t="s">
        <v>102</v>
      </c>
      <c r="D108" s="30" t="s">
        <v>103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>
        <v>1</v>
      </c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55">
        <v>0</v>
      </c>
      <c r="DQ108" s="47">
        <v>6</v>
      </c>
      <c r="DR108" s="31">
        <v>1</v>
      </c>
      <c r="DS108" s="73">
        <f>PRODUCT(Таблица1[[#This Row],[РЕЙТИНГ НТЛ]:[РЕГ НТЛ]])</f>
        <v>6</v>
      </c>
      <c r="DT108" s="74">
        <f>SUM(Таблица1[[#This Row],[РЕЙТИНГ DPT]:[РЕЙТИНГ НТЛ]])</f>
        <v>6</v>
      </c>
    </row>
    <row r="109" spans="1:124" x14ac:dyDescent="0.25">
      <c r="A109" s="29">
        <v>158</v>
      </c>
      <c r="B109" s="14" t="s">
        <v>415</v>
      </c>
      <c r="C109" s="14" t="s">
        <v>102</v>
      </c>
      <c r="D109" s="30" t="s">
        <v>103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>
        <v>2</v>
      </c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55">
        <v>0</v>
      </c>
      <c r="DQ109" s="47">
        <v>4</v>
      </c>
      <c r="DR109" s="31">
        <v>1</v>
      </c>
      <c r="DS109" s="73">
        <f>PRODUCT(Таблица1[[#This Row],[РЕЙТИНГ НТЛ]:[РЕГ НТЛ]])</f>
        <v>4</v>
      </c>
      <c r="DT109" s="74">
        <f>SUM(Таблица1[[#This Row],[РЕЙТИНГ DPT]:[РЕЙТИНГ НТЛ]])</f>
        <v>4</v>
      </c>
    </row>
    <row r="110" spans="1:124" x14ac:dyDescent="0.25">
      <c r="A110" s="29">
        <v>138</v>
      </c>
      <c r="B110" s="14" t="s">
        <v>421</v>
      </c>
      <c r="C110" s="14" t="s">
        <v>102</v>
      </c>
      <c r="D110" s="30" t="s">
        <v>103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>
        <v>3</v>
      </c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55">
        <v>0</v>
      </c>
      <c r="DQ110" s="47">
        <v>4</v>
      </c>
      <c r="DR110" s="31">
        <v>1</v>
      </c>
      <c r="DS110" s="73">
        <f>PRODUCT(Таблица1[[#This Row],[РЕЙТИНГ НТЛ]:[РЕГ НТЛ]])</f>
        <v>4</v>
      </c>
      <c r="DT110" s="74">
        <f>SUM(Таблица1[[#This Row],[РЕЙТИНГ DPT]:[РЕЙТИНГ НТЛ]])</f>
        <v>4</v>
      </c>
    </row>
    <row r="111" spans="1:124" x14ac:dyDescent="0.25">
      <c r="A111" s="29">
        <v>137</v>
      </c>
      <c r="B111" s="30" t="s">
        <v>380</v>
      </c>
      <c r="C111" s="14" t="s">
        <v>102</v>
      </c>
      <c r="D111" s="30" t="s">
        <v>103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>
        <v>1</v>
      </c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55">
        <v>0</v>
      </c>
      <c r="DQ111" s="47">
        <v>3</v>
      </c>
      <c r="DR111" s="31">
        <v>1</v>
      </c>
      <c r="DS111" s="73">
        <f>PRODUCT(Таблица1[[#This Row],[РЕЙТИНГ НТЛ]:[РЕГ НТЛ]])</f>
        <v>3</v>
      </c>
      <c r="DT111" s="74">
        <f>SUM(Таблица1[[#This Row],[РЕЙТИНГ DPT]:[РЕЙТИНГ НТЛ]])</f>
        <v>3</v>
      </c>
    </row>
    <row r="112" spans="1:124" x14ac:dyDescent="0.25">
      <c r="A112" s="29">
        <v>151</v>
      </c>
      <c r="B112" s="30" t="s">
        <v>405</v>
      </c>
      <c r="C112" s="14" t="s">
        <v>102</v>
      </c>
      <c r="D112" s="30" t="s">
        <v>103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>
        <v>2</v>
      </c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55">
        <v>0</v>
      </c>
      <c r="DQ112" s="47">
        <v>2</v>
      </c>
      <c r="DR112" s="31">
        <v>1</v>
      </c>
      <c r="DS112" s="73">
        <f>PRODUCT(Таблица1[[#This Row],[РЕЙТИНГ НТЛ]:[РЕГ НТЛ]])</f>
        <v>2</v>
      </c>
      <c r="DT112" s="74">
        <f>SUM(Таблица1[[#This Row],[РЕЙТИНГ DPT]:[РЕЙТИНГ НТЛ]])</f>
        <v>2</v>
      </c>
    </row>
    <row r="113" spans="1:124" x14ac:dyDescent="0.25">
      <c r="A113" s="29">
        <v>127</v>
      </c>
      <c r="B113" s="30" t="s">
        <v>393</v>
      </c>
      <c r="C113" s="14" t="s">
        <v>102</v>
      </c>
      <c r="D113" s="30" t="s">
        <v>103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>
        <v>3</v>
      </c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55">
        <v>0</v>
      </c>
      <c r="DQ113" s="47">
        <v>2</v>
      </c>
      <c r="DR113" s="31">
        <v>1</v>
      </c>
      <c r="DS113" s="73">
        <f>PRODUCT(Таблица1[[#This Row],[РЕЙТИНГ НТЛ]:[РЕГ НТЛ]])</f>
        <v>2</v>
      </c>
      <c r="DT113" s="74">
        <f>SUM(Таблица1[[#This Row],[РЕЙТИНГ DPT]:[РЕЙТИНГ НТЛ]])</f>
        <v>2</v>
      </c>
    </row>
    <row r="114" spans="1:124" x14ac:dyDescent="0.25">
      <c r="A114" s="29">
        <v>163</v>
      </c>
      <c r="B114" s="30" t="s">
        <v>411</v>
      </c>
      <c r="C114" s="14" t="s">
        <v>127</v>
      </c>
      <c r="D114" s="30" t="s">
        <v>129</v>
      </c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>
        <v>4</v>
      </c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55">
        <v>0</v>
      </c>
      <c r="DQ114" s="47">
        <v>1</v>
      </c>
      <c r="DR114" s="31">
        <v>1</v>
      </c>
      <c r="DS114" s="73">
        <f>PRODUCT(Таблица1[[#This Row],[РЕЙТИНГ НТЛ]:[РЕГ НТЛ]])</f>
        <v>1</v>
      </c>
      <c r="DT114" s="74">
        <f>SUM(Таблица1[[#This Row],[РЕЙТИНГ DPT]:[РЕЙТИНГ НТЛ]])</f>
        <v>1</v>
      </c>
    </row>
    <row r="115" spans="1:124" x14ac:dyDescent="0.25">
      <c r="A115" s="29">
        <v>135</v>
      </c>
      <c r="B115" s="30" t="s">
        <v>412</v>
      </c>
      <c r="C115" s="14" t="s">
        <v>104</v>
      </c>
      <c r="D115" s="30" t="s">
        <v>105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>
        <v>5</v>
      </c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55">
        <v>0</v>
      </c>
      <c r="DQ115" s="47">
        <v>1</v>
      </c>
      <c r="DR115" s="16">
        <v>1</v>
      </c>
      <c r="DS115" s="73">
        <f>PRODUCT(Таблица1[[#This Row],[РЕЙТИНГ НТЛ]:[РЕГ НТЛ]])</f>
        <v>1</v>
      </c>
      <c r="DT115" s="74">
        <f>SUM(Таблица1[[#This Row],[РЕЙТИНГ DPT]:[РЕЙТИНГ НТЛ]])</f>
        <v>1</v>
      </c>
    </row>
    <row r="116" spans="1:124" x14ac:dyDescent="0.25">
      <c r="A116" s="29">
        <v>143</v>
      </c>
      <c r="B116" s="30" t="s">
        <v>404</v>
      </c>
      <c r="C116" s="14" t="s">
        <v>111</v>
      </c>
      <c r="D116" s="30" t="s">
        <v>112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>
        <v>6</v>
      </c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55">
        <v>0</v>
      </c>
      <c r="DQ116" s="47">
        <v>1</v>
      </c>
      <c r="DR116" s="31">
        <v>1</v>
      </c>
      <c r="DS116" s="73">
        <f>PRODUCT(Таблица1[[#This Row],[РЕЙТИНГ НТЛ]:[РЕГ НТЛ]])</f>
        <v>1</v>
      </c>
      <c r="DT116" s="74">
        <f>SUM(Таблица1[[#This Row],[РЕЙТИНГ DPT]:[РЕЙТИНГ НТЛ]])</f>
        <v>1</v>
      </c>
    </row>
    <row r="117" spans="1:124" x14ac:dyDescent="0.25">
      <c r="A117" s="29">
        <v>155</v>
      </c>
      <c r="B117" s="30" t="s">
        <v>399</v>
      </c>
      <c r="C117" s="14" t="s">
        <v>127</v>
      </c>
      <c r="D117" s="30" t="s">
        <v>129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>
        <v>7</v>
      </c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55">
        <v>0</v>
      </c>
      <c r="DQ117" s="66">
        <v>0</v>
      </c>
      <c r="DR117" s="31">
        <v>0</v>
      </c>
      <c r="DS117" s="73">
        <f>PRODUCT(Таблица1[[#This Row],[РЕЙТИНГ НТЛ]:[РЕГ НТЛ]])</f>
        <v>0</v>
      </c>
      <c r="DT117" s="74">
        <f>SUM(Таблица1[[#This Row],[РЕЙТИНГ DPT]:[РЕЙТИНГ НТЛ]])</f>
        <v>0</v>
      </c>
    </row>
    <row r="118" spans="1:124" x14ac:dyDescent="0.25">
      <c r="A118" s="29">
        <v>133</v>
      </c>
      <c r="B118" s="30" t="s">
        <v>396</v>
      </c>
      <c r="C118" s="14" t="s">
        <v>102</v>
      </c>
      <c r="D118" s="30" t="s">
        <v>103</v>
      </c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>
        <v>8</v>
      </c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55">
        <v>0</v>
      </c>
      <c r="DQ118" s="66">
        <v>0</v>
      </c>
      <c r="DR118" s="31">
        <v>1</v>
      </c>
      <c r="DS118" s="73">
        <f>PRODUCT(Таблица1[[#This Row],[РЕЙТИНГ НТЛ]:[РЕГ НТЛ]])</f>
        <v>0</v>
      </c>
      <c r="DT118" s="74">
        <f>SUM(Таблица1[[#This Row],[РЕЙТИНГ DPT]:[РЕЙТИНГ НТЛ]])</f>
        <v>0</v>
      </c>
    </row>
    <row r="119" spans="1:124" x14ac:dyDescent="0.25">
      <c r="A119" s="29">
        <v>257</v>
      </c>
      <c r="B119" s="30" t="s">
        <v>402</v>
      </c>
      <c r="C119" s="14" t="s">
        <v>102</v>
      </c>
      <c r="D119" s="30" t="s">
        <v>113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>
        <v>9</v>
      </c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55">
        <v>0</v>
      </c>
      <c r="DQ119" s="66">
        <v>0</v>
      </c>
      <c r="DR119" s="31">
        <v>1</v>
      </c>
      <c r="DS119" s="73">
        <f>PRODUCT(Таблица1[[#This Row],[РЕЙТИНГ НТЛ]:[РЕГ НТЛ]])</f>
        <v>0</v>
      </c>
      <c r="DT119" s="74">
        <f>SUM(Таблица1[[#This Row],[РЕЙТИНГ DPT]:[РЕЙТИНГ НТЛ]])</f>
        <v>0</v>
      </c>
    </row>
    <row r="120" spans="1:124" x14ac:dyDescent="0.25">
      <c r="A120" s="29">
        <v>159</v>
      </c>
      <c r="B120" s="30" t="s">
        <v>401</v>
      </c>
      <c r="C120" s="14" t="s">
        <v>111</v>
      </c>
      <c r="D120" s="30" t="s">
        <v>112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>
        <v>13</v>
      </c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55">
        <v>0</v>
      </c>
      <c r="DQ120" s="66">
        <v>0</v>
      </c>
      <c r="DR120" s="31">
        <v>1</v>
      </c>
      <c r="DS120" s="73">
        <f>PRODUCT(Таблица1[[#This Row],[РЕЙТИНГ НТЛ]:[РЕГ НТЛ]])</f>
        <v>0</v>
      </c>
      <c r="DT120" s="74">
        <f>SUM(Таблица1[[#This Row],[РЕЙТИНГ DPT]:[РЕЙТИНГ НТЛ]])</f>
        <v>0</v>
      </c>
    </row>
    <row r="121" spans="1:124" x14ac:dyDescent="0.25">
      <c r="A121" s="29">
        <v>140</v>
      </c>
      <c r="B121" s="30" t="s">
        <v>397</v>
      </c>
      <c r="C121" s="14" t="s">
        <v>102</v>
      </c>
      <c r="D121" s="30" t="s">
        <v>103</v>
      </c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 t="s">
        <v>211</v>
      </c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55">
        <v>0</v>
      </c>
      <c r="DQ121" s="66">
        <v>0</v>
      </c>
      <c r="DR121" s="31">
        <v>1</v>
      </c>
      <c r="DS121" s="73">
        <f>PRODUCT(Таблица1[[#This Row],[РЕЙТИНГ НТЛ]:[РЕГ НТЛ]])</f>
        <v>0</v>
      </c>
      <c r="DT121" s="74">
        <f>SUM(Таблица1[[#This Row],[РЕЙТИНГ DPT]:[РЕЙТИНГ НТЛ]])</f>
        <v>0</v>
      </c>
    </row>
    <row r="122" spans="1:124" x14ac:dyDescent="0.25">
      <c r="A122" s="29">
        <v>132</v>
      </c>
      <c r="B122" s="30" t="s">
        <v>395</v>
      </c>
      <c r="C122" s="14" t="s">
        <v>102</v>
      </c>
      <c r="D122" s="30" t="s">
        <v>103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 t="s">
        <v>211</v>
      </c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55">
        <v>0</v>
      </c>
      <c r="DQ122" s="66">
        <v>0</v>
      </c>
      <c r="DR122" s="31">
        <v>1</v>
      </c>
      <c r="DS122" s="73">
        <f>PRODUCT(Таблица1[[#This Row],[РЕЙТИНГ НТЛ]:[РЕГ НТЛ]])</f>
        <v>0</v>
      </c>
      <c r="DT122" s="74">
        <f>SUM(Таблица1[[#This Row],[РЕЙТИНГ DPT]:[РЕЙТИНГ НТЛ]])</f>
        <v>0</v>
      </c>
    </row>
    <row r="123" spans="1:124" x14ac:dyDescent="0.25">
      <c r="A123" s="29">
        <v>131</v>
      </c>
      <c r="B123" s="30" t="s">
        <v>394</v>
      </c>
      <c r="C123" s="14" t="s">
        <v>102</v>
      </c>
      <c r="D123" s="30" t="s">
        <v>103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 t="s">
        <v>211</v>
      </c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55">
        <v>0</v>
      </c>
      <c r="DQ123" s="66">
        <v>0</v>
      </c>
      <c r="DR123" s="31">
        <v>1</v>
      </c>
      <c r="DS123" s="73">
        <f>PRODUCT(Таблица1[[#This Row],[РЕЙТИНГ НТЛ]:[РЕГ НТЛ]])</f>
        <v>0</v>
      </c>
      <c r="DT123" s="74">
        <f>SUM(Таблица1[[#This Row],[РЕЙТИНГ DPT]:[РЕЙТИНГ НТЛ]])</f>
        <v>0</v>
      </c>
    </row>
    <row r="124" spans="1:124" x14ac:dyDescent="0.25">
      <c r="A124" s="29">
        <v>253</v>
      </c>
      <c r="B124" s="30" t="s">
        <v>413</v>
      </c>
      <c r="C124" s="14" t="s">
        <v>104</v>
      </c>
      <c r="D124" s="30" t="s">
        <v>105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 t="s">
        <v>123</v>
      </c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55">
        <v>0</v>
      </c>
      <c r="DQ124" s="66">
        <v>0</v>
      </c>
      <c r="DR124" s="16">
        <v>1</v>
      </c>
      <c r="DS124" s="73">
        <f>PRODUCT(Таблица1[[#This Row],[РЕЙТИНГ НТЛ]:[РЕГ НТЛ]])</f>
        <v>0</v>
      </c>
      <c r="DT124" s="74">
        <f>SUM(Таблица1[[#This Row],[РЕЙТИНГ DPT]:[РЕЙТИНГ НТЛ]])</f>
        <v>0</v>
      </c>
    </row>
    <row r="125" spans="1:124" x14ac:dyDescent="0.25">
      <c r="A125" s="29">
        <v>152</v>
      </c>
      <c r="B125" s="30" t="s">
        <v>398</v>
      </c>
      <c r="C125" s="14" t="s">
        <v>104</v>
      </c>
      <c r="D125" s="30" t="s">
        <v>105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 t="s">
        <v>123</v>
      </c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55">
        <v>0</v>
      </c>
      <c r="DQ125" s="66">
        <v>0</v>
      </c>
      <c r="DR125" s="16">
        <v>1</v>
      </c>
      <c r="DS125" s="73">
        <f>PRODUCT(Таблица1[[#This Row],[РЕЙТИНГ НТЛ]:[РЕГ НТЛ]])</f>
        <v>0</v>
      </c>
      <c r="DT125" s="74">
        <f>SUM(Таблица1[[#This Row],[РЕЙТИНГ DPT]:[РЕЙТИНГ НТЛ]])</f>
        <v>0</v>
      </c>
    </row>
    <row r="126" spans="1:124" x14ac:dyDescent="0.25">
      <c r="A126" s="29">
        <v>148</v>
      </c>
      <c r="B126" s="30" t="s">
        <v>374</v>
      </c>
      <c r="C126" s="14" t="s">
        <v>102</v>
      </c>
      <c r="D126" s="30" t="s">
        <v>103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>
        <v>1</v>
      </c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55">
        <v>0</v>
      </c>
      <c r="DQ126" s="47">
        <v>6</v>
      </c>
      <c r="DR126" s="16">
        <v>1</v>
      </c>
      <c r="DS126" s="73">
        <f>PRODUCT(Таблица1[[#This Row],[РЕЙТИНГ НТЛ]:[РЕГ НТЛ]])</f>
        <v>6</v>
      </c>
      <c r="DT126" s="74">
        <f>SUM(Таблица1[[#This Row],[РЕЙТИНГ DPT]:[РЕЙТИНГ НТЛ]])</f>
        <v>6</v>
      </c>
    </row>
    <row r="127" spans="1:124" x14ac:dyDescent="0.25">
      <c r="A127" s="29">
        <v>145</v>
      </c>
      <c r="B127" s="30" t="s">
        <v>375</v>
      </c>
      <c r="C127" s="14" t="s">
        <v>106</v>
      </c>
      <c r="D127" s="30" t="s">
        <v>198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>
        <v>2</v>
      </c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55">
        <v>0</v>
      </c>
      <c r="DQ127" s="47">
        <v>4</v>
      </c>
      <c r="DR127" s="16">
        <v>1</v>
      </c>
      <c r="DS127" s="73">
        <f>PRODUCT(Таблица1[[#This Row],[РЕЙТИНГ НТЛ]:[РЕГ НТЛ]])</f>
        <v>4</v>
      </c>
      <c r="DT127" s="74">
        <f>SUM(Таблица1[[#This Row],[РЕЙТИНГ DPT]:[РЕЙТИНГ НТЛ]])</f>
        <v>4</v>
      </c>
    </row>
    <row r="128" spans="1:124" x14ac:dyDescent="0.25">
      <c r="A128" s="29">
        <v>149</v>
      </c>
      <c r="B128" s="30" t="s">
        <v>379</v>
      </c>
      <c r="C128" s="14" t="s">
        <v>102</v>
      </c>
      <c r="D128" s="30" t="s">
        <v>103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>
        <v>3</v>
      </c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55">
        <v>0</v>
      </c>
      <c r="DQ128" s="47">
        <v>4</v>
      </c>
      <c r="DR128" s="31">
        <v>1</v>
      </c>
      <c r="DS128" s="73">
        <f>PRODUCT(Таблица1[[#This Row],[РЕЙТИНГ НТЛ]:[РЕГ НТЛ]])</f>
        <v>4</v>
      </c>
      <c r="DT128" s="74">
        <f>SUM(Таблица1[[#This Row],[РЕЙТИНГ DPT]:[РЕЙТИНГ НТЛ]])</f>
        <v>4</v>
      </c>
    </row>
    <row r="129" spans="1:124" x14ac:dyDescent="0.25">
      <c r="A129" s="29">
        <v>163</v>
      </c>
      <c r="B129" s="30" t="s">
        <v>411</v>
      </c>
      <c r="C129" s="14" t="s">
        <v>127</v>
      </c>
      <c r="D129" s="30" t="s">
        <v>129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>
        <v>4</v>
      </c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55">
        <v>0</v>
      </c>
      <c r="DQ129" s="47">
        <v>2</v>
      </c>
      <c r="DR129" s="31">
        <v>1</v>
      </c>
      <c r="DS129" s="73">
        <f>PRODUCT(Таблица1[[#This Row],[РЕЙТИНГ НТЛ]:[РЕГ НТЛ]])</f>
        <v>2</v>
      </c>
      <c r="DT129" s="74">
        <f>SUM(Таблица1[[#This Row],[РЕЙТИНГ DPT]:[РЕЙТИНГ НТЛ]])</f>
        <v>2</v>
      </c>
    </row>
    <row r="130" spans="1:124" x14ac:dyDescent="0.25">
      <c r="A130" s="29">
        <v>164</v>
      </c>
      <c r="B130" s="30" t="s">
        <v>376</v>
      </c>
      <c r="C130" s="14" t="s">
        <v>102</v>
      </c>
      <c r="D130" s="30" t="s">
        <v>103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>
        <v>1</v>
      </c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55">
        <v>0</v>
      </c>
      <c r="DQ130" s="47">
        <v>6</v>
      </c>
      <c r="DR130" s="31">
        <v>1</v>
      </c>
      <c r="DS130" s="73">
        <f>PRODUCT(Таблица1[[#This Row],[РЕЙТИНГ НТЛ]:[РЕГ НТЛ]])</f>
        <v>6</v>
      </c>
      <c r="DT130" s="74">
        <f>SUM(Таблица1[[#This Row],[РЕЙТИНГ DPT]:[РЕЙТИНГ НТЛ]])</f>
        <v>6</v>
      </c>
    </row>
    <row r="131" spans="1:124" x14ac:dyDescent="0.25">
      <c r="A131" s="29">
        <v>157</v>
      </c>
      <c r="B131" s="30" t="s">
        <v>378</v>
      </c>
      <c r="C131" s="14" t="s">
        <v>102</v>
      </c>
      <c r="D131" s="30" t="s">
        <v>103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>
        <v>2</v>
      </c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55">
        <v>0</v>
      </c>
      <c r="DQ131" s="47">
        <v>4</v>
      </c>
      <c r="DR131" s="31">
        <v>1</v>
      </c>
      <c r="DS131" s="73">
        <f>PRODUCT(Таблица1[[#This Row],[РЕЙТИНГ НТЛ]:[РЕГ НТЛ]])</f>
        <v>4</v>
      </c>
      <c r="DT131" s="74">
        <f>SUM(Таблица1[[#This Row],[РЕЙТИНГ DPT]:[РЕЙТИНГ НТЛ]])</f>
        <v>4</v>
      </c>
    </row>
    <row r="132" spans="1:124" x14ac:dyDescent="0.25">
      <c r="A132" s="29">
        <v>149</v>
      </c>
      <c r="B132" s="30" t="s">
        <v>379</v>
      </c>
      <c r="C132" s="14" t="s">
        <v>102</v>
      </c>
      <c r="D132" s="30" t="s">
        <v>103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>
        <v>3</v>
      </c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55">
        <v>0</v>
      </c>
      <c r="DQ132" s="47">
        <v>4</v>
      </c>
      <c r="DR132" s="31">
        <v>1</v>
      </c>
      <c r="DS132" s="73">
        <f>PRODUCT(Таблица1[[#This Row],[РЕЙТИНГ НТЛ]:[РЕГ НТЛ]])</f>
        <v>4</v>
      </c>
      <c r="DT132" s="74">
        <f>SUM(Таблица1[[#This Row],[РЕЙТИНГ DPT]:[РЕЙТИНГ НТЛ]])</f>
        <v>4</v>
      </c>
    </row>
    <row r="133" spans="1:124" x14ac:dyDescent="0.25">
      <c r="A133" s="29">
        <v>141</v>
      </c>
      <c r="B133" s="30" t="s">
        <v>408</v>
      </c>
      <c r="C133" s="14" t="s">
        <v>102</v>
      </c>
      <c r="D133" s="30" t="s">
        <v>103</v>
      </c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>
        <v>4</v>
      </c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55">
        <v>0</v>
      </c>
      <c r="DQ133" s="47">
        <v>2</v>
      </c>
      <c r="DR133" s="31">
        <v>1</v>
      </c>
      <c r="DS133" s="73">
        <f>PRODUCT(Таблица1[[#This Row],[РЕЙТИНГ НТЛ]:[РЕГ НТЛ]])</f>
        <v>2</v>
      </c>
      <c r="DT133" s="74">
        <f>SUM(Таблица1[[#This Row],[РЕЙТИНГ DPT]:[РЕЙТИНГ НТЛ]])</f>
        <v>2</v>
      </c>
    </row>
    <row r="134" spans="1:124" x14ac:dyDescent="0.25">
      <c r="A134" s="29">
        <v>169</v>
      </c>
      <c r="B134" s="30" t="s">
        <v>381</v>
      </c>
      <c r="C134" s="14" t="s">
        <v>102</v>
      </c>
      <c r="D134" s="30" t="s">
        <v>103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>
        <v>5</v>
      </c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55">
        <v>0</v>
      </c>
      <c r="DQ134" s="47">
        <v>2</v>
      </c>
      <c r="DR134" s="31">
        <v>1</v>
      </c>
      <c r="DS134" s="73">
        <f>PRODUCT(Таблица1[[#This Row],[РЕЙТИНГ НТЛ]:[РЕГ НТЛ]])</f>
        <v>2</v>
      </c>
      <c r="DT134" s="74">
        <f>SUM(Таблица1[[#This Row],[РЕЙТИНГ DPT]:[РЕЙТИНГ НТЛ]])</f>
        <v>2</v>
      </c>
    </row>
    <row r="135" spans="1:124" x14ac:dyDescent="0.25">
      <c r="A135" s="29">
        <v>150</v>
      </c>
      <c r="B135" s="30" t="s">
        <v>409</v>
      </c>
      <c r="C135" s="14" t="s">
        <v>106</v>
      </c>
      <c r="D135" s="30" t="s">
        <v>107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>
        <v>6</v>
      </c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55">
        <v>0</v>
      </c>
      <c r="DQ135" s="47">
        <v>2</v>
      </c>
      <c r="DR135" s="16">
        <v>1</v>
      </c>
      <c r="DS135" s="73">
        <f>PRODUCT(Таблица1[[#This Row],[РЕЙТИНГ НТЛ]:[РЕГ НТЛ]])</f>
        <v>2</v>
      </c>
      <c r="DT135" s="74">
        <f>SUM(Таблица1[[#This Row],[РЕЙТИНГ DPT]:[РЕЙТИНГ НТЛ]])</f>
        <v>2</v>
      </c>
    </row>
    <row r="136" spans="1:124" x14ac:dyDescent="0.25">
      <c r="A136" s="29">
        <v>167</v>
      </c>
      <c r="B136" s="30" t="s">
        <v>410</v>
      </c>
      <c r="C136" s="14" t="s">
        <v>116</v>
      </c>
      <c r="D136" s="30" t="s">
        <v>210</v>
      </c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>
        <v>7</v>
      </c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55">
        <v>0</v>
      </c>
      <c r="DQ136" s="66">
        <v>0</v>
      </c>
      <c r="DR136" s="16">
        <v>0</v>
      </c>
      <c r="DS136" s="73">
        <f>PRODUCT(Таблица1[[#This Row],[РЕЙТИНГ НТЛ]:[РЕГ НТЛ]])</f>
        <v>0</v>
      </c>
      <c r="DT136" s="74">
        <f>SUM(Таблица1[[#This Row],[РЕЙТИНГ DPT]:[РЕЙТИНГ НТЛ]])</f>
        <v>0</v>
      </c>
    </row>
    <row r="137" spans="1:124" x14ac:dyDescent="0.25">
      <c r="A137" s="29">
        <v>142</v>
      </c>
      <c r="B137" s="14" t="s">
        <v>419</v>
      </c>
      <c r="C137" s="14" t="s">
        <v>102</v>
      </c>
      <c r="D137" s="30" t="s">
        <v>103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>
        <v>1</v>
      </c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55">
        <v>0</v>
      </c>
      <c r="DQ137" s="47">
        <v>9</v>
      </c>
      <c r="DR137" s="31">
        <v>1</v>
      </c>
      <c r="DS137" s="73">
        <f>PRODUCT(Таблица1[[#This Row],[РЕЙТИНГ НТЛ]:[РЕГ НТЛ]])</f>
        <v>9</v>
      </c>
      <c r="DT137" s="74">
        <f>SUM(Таблица1[[#This Row],[РЕЙТИНГ DPT]:[РЕЙТИНГ НТЛ]])</f>
        <v>9</v>
      </c>
    </row>
    <row r="138" spans="1:124" x14ac:dyDescent="0.25">
      <c r="A138" s="29">
        <v>146</v>
      </c>
      <c r="B138" s="14" t="s">
        <v>425</v>
      </c>
      <c r="C138" s="14" t="s">
        <v>102</v>
      </c>
      <c r="D138" s="30" t="s">
        <v>103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>
        <v>2</v>
      </c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55">
        <v>0</v>
      </c>
      <c r="DQ138" s="47">
        <v>6</v>
      </c>
      <c r="DR138" s="31">
        <v>1</v>
      </c>
      <c r="DS138" s="73">
        <f>PRODUCT(Таблица1[[#This Row],[РЕЙТИНГ НТЛ]:[РЕГ НТЛ]])</f>
        <v>6</v>
      </c>
      <c r="DT138" s="74">
        <f>SUM(Таблица1[[#This Row],[РЕЙТИНГ DPT]:[РЕЙТИНГ НТЛ]])</f>
        <v>6</v>
      </c>
    </row>
    <row r="139" spans="1:124" x14ac:dyDescent="0.25">
      <c r="A139" s="29">
        <v>161</v>
      </c>
      <c r="B139" s="14" t="s">
        <v>424</v>
      </c>
      <c r="C139" s="14" t="s">
        <v>102</v>
      </c>
      <c r="D139" s="30" t="s">
        <v>103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>
        <v>3</v>
      </c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55">
        <v>0</v>
      </c>
      <c r="DQ139" s="47">
        <v>6</v>
      </c>
      <c r="DR139" s="31">
        <v>1</v>
      </c>
      <c r="DS139" s="73">
        <f>PRODUCT(Таблица1[[#This Row],[РЕЙТИНГ НТЛ]:[РЕГ НТЛ]])</f>
        <v>6</v>
      </c>
      <c r="DT139" s="74">
        <f>SUM(Таблица1[[#This Row],[РЕЙТИНГ DPT]:[РЕЙТИНГ НТЛ]])</f>
        <v>6</v>
      </c>
    </row>
    <row r="140" spans="1:124" x14ac:dyDescent="0.25">
      <c r="A140" s="29">
        <v>166</v>
      </c>
      <c r="B140" s="14" t="s">
        <v>437</v>
      </c>
      <c r="C140" s="14" t="s">
        <v>190</v>
      </c>
      <c r="D140" s="30" t="s">
        <v>185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>
        <v>4</v>
      </c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55">
        <v>0</v>
      </c>
      <c r="DQ140" s="47">
        <v>3</v>
      </c>
      <c r="DR140" s="16">
        <v>0</v>
      </c>
      <c r="DS140" s="73">
        <f>PRODUCT(Таблица1[[#This Row],[РЕЙТИНГ НТЛ]:[РЕГ НТЛ]])</f>
        <v>0</v>
      </c>
      <c r="DT140" s="74">
        <f>SUM(Таблица1[[#This Row],[РЕЙТИНГ DPT]:[РЕЙТИНГ НТЛ]])</f>
        <v>3</v>
      </c>
    </row>
    <row r="141" spans="1:124" x14ac:dyDescent="0.25">
      <c r="A141" s="29">
        <v>129</v>
      </c>
      <c r="B141" s="30" t="s">
        <v>386</v>
      </c>
      <c r="C141" s="14" t="s">
        <v>102</v>
      </c>
      <c r="D141" s="30" t="s">
        <v>103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>
        <v>1</v>
      </c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55">
        <v>0</v>
      </c>
      <c r="DQ141" s="47">
        <v>6</v>
      </c>
      <c r="DR141" s="31">
        <v>1</v>
      </c>
      <c r="DS141" s="73">
        <f>PRODUCT(Таблица1[[#This Row],[РЕЙТИНГ НТЛ]:[РЕГ НТЛ]])</f>
        <v>6</v>
      </c>
      <c r="DT141" s="74">
        <f>SUM(Таблица1[[#This Row],[РЕЙТИНГ DPT]:[РЕЙТИНГ НТЛ]])</f>
        <v>6</v>
      </c>
    </row>
    <row r="142" spans="1:124" x14ac:dyDescent="0.25">
      <c r="A142" s="29">
        <v>153</v>
      </c>
      <c r="B142" s="30" t="s">
        <v>388</v>
      </c>
      <c r="C142" s="14" t="s">
        <v>102</v>
      </c>
      <c r="D142" s="30" t="s">
        <v>202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>
        <v>2</v>
      </c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55">
        <v>0</v>
      </c>
      <c r="DQ142" s="47">
        <v>4</v>
      </c>
      <c r="DR142" s="31">
        <v>1</v>
      </c>
      <c r="DS142" s="73">
        <f>PRODUCT(Таблица1[[#This Row],[РЕЙТИНГ НТЛ]:[РЕГ НТЛ]])</f>
        <v>4</v>
      </c>
      <c r="DT142" s="74">
        <f>SUM(Таблица1[[#This Row],[РЕЙТИНГ DPT]:[РЕЙТИНГ НТЛ]])</f>
        <v>4</v>
      </c>
    </row>
    <row r="143" spans="1:124" x14ac:dyDescent="0.25">
      <c r="A143" s="29">
        <v>154</v>
      </c>
      <c r="B143" s="30" t="s">
        <v>387</v>
      </c>
      <c r="C143" s="14" t="s">
        <v>102</v>
      </c>
      <c r="D143" s="30" t="s">
        <v>103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>
        <v>3</v>
      </c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55">
        <v>0</v>
      </c>
      <c r="DQ143" s="47">
        <v>4</v>
      </c>
      <c r="DR143" s="31">
        <v>1</v>
      </c>
      <c r="DS143" s="73">
        <f>PRODUCT(Таблица1[[#This Row],[РЕЙТИНГ НТЛ]:[РЕГ НТЛ]])</f>
        <v>4</v>
      </c>
      <c r="DT143" s="74">
        <f>SUM(Таблица1[[#This Row],[РЕЙТИНГ DPT]:[РЕЙТИНГ НТЛ]])</f>
        <v>4</v>
      </c>
    </row>
    <row r="144" spans="1:124" x14ac:dyDescent="0.25">
      <c r="A144" s="29">
        <v>145</v>
      </c>
      <c r="B144" s="30" t="s">
        <v>375</v>
      </c>
      <c r="C144" s="14" t="s">
        <v>106</v>
      </c>
      <c r="D144" s="30" t="s">
        <v>198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>
        <v>4</v>
      </c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55">
        <v>0</v>
      </c>
      <c r="DQ144" s="47">
        <v>2</v>
      </c>
      <c r="DR144" s="16">
        <v>1</v>
      </c>
      <c r="DS144" s="73">
        <f>PRODUCT(Таблица1[[#This Row],[РЕЙТИНГ НТЛ]:[РЕГ НТЛ]])</f>
        <v>2</v>
      </c>
      <c r="DT144" s="74">
        <f>SUM(Таблица1[[#This Row],[РЕЙТИНГ DPT]:[РЕЙТИНГ НТЛ]])</f>
        <v>2</v>
      </c>
    </row>
    <row r="145" spans="1:124" x14ac:dyDescent="0.25">
      <c r="A145" s="29">
        <v>165</v>
      </c>
      <c r="B145" s="30" t="s">
        <v>389</v>
      </c>
      <c r="C145" s="14" t="s">
        <v>102</v>
      </c>
      <c r="D145" s="30" t="s">
        <v>103</v>
      </c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>
        <v>5</v>
      </c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55">
        <v>0</v>
      </c>
      <c r="DQ145" s="47">
        <v>2</v>
      </c>
      <c r="DR145" s="16">
        <v>1</v>
      </c>
      <c r="DS145" s="73">
        <f>PRODUCT(Таблица1[[#This Row],[РЕЙТИНГ НТЛ]:[РЕГ НТЛ]])</f>
        <v>2</v>
      </c>
      <c r="DT145" s="74">
        <f>SUM(Таблица1[[#This Row],[РЕЙТИНГ DPT]:[РЕЙТИНГ НТЛ]])</f>
        <v>2</v>
      </c>
    </row>
    <row r="146" spans="1:124" x14ac:dyDescent="0.25">
      <c r="A146" s="29">
        <v>130</v>
      </c>
      <c r="B146" s="30" t="s">
        <v>390</v>
      </c>
      <c r="C146" s="14" t="s">
        <v>102</v>
      </c>
      <c r="D146" s="30" t="s">
        <v>103</v>
      </c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>
        <v>6</v>
      </c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55">
        <v>0</v>
      </c>
      <c r="DQ146" s="47">
        <v>2</v>
      </c>
      <c r="DR146" s="31">
        <v>1</v>
      </c>
      <c r="DS146" s="73">
        <f>PRODUCT(Таблица1[[#This Row],[РЕЙТИНГ НТЛ]:[РЕГ НТЛ]])</f>
        <v>2</v>
      </c>
      <c r="DT146" s="74">
        <f>SUM(Таблица1[[#This Row],[РЕЙТИНГ DPT]:[РЕЙТИНГ НТЛ]])</f>
        <v>2</v>
      </c>
    </row>
    <row r="147" spans="1:124" x14ac:dyDescent="0.25">
      <c r="A147" s="29">
        <v>136</v>
      </c>
      <c r="B147" s="30" t="s">
        <v>370</v>
      </c>
      <c r="C147" s="14" t="s">
        <v>104</v>
      </c>
      <c r="D147" s="30" t="s">
        <v>105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>
        <v>1</v>
      </c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55">
        <v>0</v>
      </c>
      <c r="DQ147" s="47">
        <v>6</v>
      </c>
      <c r="DR147" s="16">
        <v>1</v>
      </c>
      <c r="DS147" s="73">
        <f>PRODUCT(Таблица1[[#This Row],[РЕЙТИНГ НТЛ]:[РЕГ НТЛ]])</f>
        <v>6</v>
      </c>
      <c r="DT147" s="74">
        <f>SUM(Таблица1[[#This Row],[РЕЙТИНГ DPT]:[РЕЙТИНГ НТЛ]])</f>
        <v>6</v>
      </c>
    </row>
    <row r="148" spans="1:124" x14ac:dyDescent="0.25">
      <c r="A148" s="29">
        <v>139</v>
      </c>
      <c r="B148" s="30" t="s">
        <v>371</v>
      </c>
      <c r="C148" s="14" t="s">
        <v>106</v>
      </c>
      <c r="D148" s="30" t="s">
        <v>198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>
        <v>2</v>
      </c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55">
        <v>0</v>
      </c>
      <c r="DQ148" s="47">
        <v>4</v>
      </c>
      <c r="DR148" s="31">
        <v>0</v>
      </c>
      <c r="DS148" s="73">
        <f>PRODUCT(Таблица1[[#This Row],[РЕЙТИНГ НТЛ]:[РЕГ НТЛ]])</f>
        <v>0</v>
      </c>
      <c r="DT148" s="74">
        <f>SUM(Таблица1[[#This Row],[РЕЙТИНГ DPT]:[РЕЙТИНГ НТЛ]])</f>
        <v>4</v>
      </c>
    </row>
    <row r="149" spans="1:124" x14ac:dyDescent="0.25">
      <c r="A149" s="29">
        <v>128</v>
      </c>
      <c r="B149" s="30" t="s">
        <v>392</v>
      </c>
      <c r="C149" s="14" t="s">
        <v>104</v>
      </c>
      <c r="D149" s="30" t="s">
        <v>105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>
        <v>3</v>
      </c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55">
        <v>0</v>
      </c>
      <c r="DQ149" s="47">
        <v>4</v>
      </c>
      <c r="DR149" s="16">
        <v>1</v>
      </c>
      <c r="DS149" s="73">
        <f>PRODUCT(Таблица1[[#This Row],[РЕЙТИНГ НТЛ]:[РЕГ НТЛ]])</f>
        <v>4</v>
      </c>
      <c r="DT149" s="74">
        <f>SUM(Таблица1[[#This Row],[РЕЙТИНГ DPT]:[РЕЙТИНГ НТЛ]])</f>
        <v>4</v>
      </c>
    </row>
    <row r="150" spans="1:124" x14ac:dyDescent="0.25">
      <c r="A150" s="29">
        <v>147</v>
      </c>
      <c r="B150" s="14" t="s">
        <v>417</v>
      </c>
      <c r="C150" s="14" t="s">
        <v>102</v>
      </c>
      <c r="D150" s="30" t="s">
        <v>103</v>
      </c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>
        <v>1</v>
      </c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55">
        <v>0</v>
      </c>
      <c r="DQ150" s="47">
        <v>9</v>
      </c>
      <c r="DR150" s="16">
        <v>1</v>
      </c>
      <c r="DS150" s="73">
        <f>PRODUCT(Таблица1[[#This Row],[РЕЙТИНГ НТЛ]:[РЕГ НТЛ]])</f>
        <v>9</v>
      </c>
      <c r="DT150" s="74">
        <f>SUM(Таблица1[[#This Row],[РЕЙТИНГ DPT]:[РЕЙТИНГ НТЛ]])</f>
        <v>9</v>
      </c>
    </row>
    <row r="151" spans="1:124" x14ac:dyDescent="0.25">
      <c r="A151" s="29">
        <v>160</v>
      </c>
      <c r="B151" s="14" t="s">
        <v>422</v>
      </c>
      <c r="C151" s="14" t="s">
        <v>102</v>
      </c>
      <c r="D151" s="30" t="s">
        <v>103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>
        <v>2</v>
      </c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55">
        <v>0</v>
      </c>
      <c r="DQ151" s="47">
        <v>6</v>
      </c>
      <c r="DR151" s="31">
        <v>1</v>
      </c>
      <c r="DS151" s="73">
        <f>PRODUCT(Таблица1[[#This Row],[РЕЙТИНГ НТЛ]:[РЕГ НТЛ]])</f>
        <v>6</v>
      </c>
      <c r="DT151" s="74">
        <f>SUM(Таблица1[[#This Row],[РЕЙТИНГ DPT]:[РЕЙТИНГ НТЛ]])</f>
        <v>6</v>
      </c>
    </row>
    <row r="152" spans="1:124" x14ac:dyDescent="0.25">
      <c r="A152" s="29">
        <v>136</v>
      </c>
      <c r="B152" s="30" t="s">
        <v>370</v>
      </c>
      <c r="C152" s="14" t="s">
        <v>104</v>
      </c>
      <c r="D152" s="30" t="s">
        <v>105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4"/>
      <c r="BD152" s="34"/>
      <c r="BE152" s="34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>
        <v>1</v>
      </c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55">
        <v>0</v>
      </c>
      <c r="DQ152" s="47">
        <v>3</v>
      </c>
      <c r="DR152" s="16">
        <v>1</v>
      </c>
      <c r="DS152" s="75">
        <f>PRODUCT(Таблица1[[#This Row],[РЕЙТИНГ НТЛ]:[РЕГ НТЛ]])</f>
        <v>3</v>
      </c>
      <c r="DT152" s="74">
        <f>SUM(Таблица1[[#This Row],[РЕЙТИНГ DPT]:[РЕЙТИНГ НТЛ]])</f>
        <v>3</v>
      </c>
    </row>
    <row r="153" spans="1:124" x14ac:dyDescent="0.25">
      <c r="A153" s="29">
        <v>129</v>
      </c>
      <c r="B153" s="30" t="s">
        <v>386</v>
      </c>
      <c r="C153" s="14" t="s">
        <v>102</v>
      </c>
      <c r="D153" s="30" t="s">
        <v>103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>
        <v>2</v>
      </c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55">
        <v>0</v>
      </c>
      <c r="DQ153" s="47">
        <v>2</v>
      </c>
      <c r="DR153" s="31">
        <v>1</v>
      </c>
      <c r="DS153" s="73">
        <f>PRODUCT(Таблица1[[#This Row],[РЕЙТИНГ НТЛ]:[РЕГ НТЛ]])</f>
        <v>2</v>
      </c>
      <c r="DT153" s="74">
        <f>SUM(Таблица1[[#This Row],[РЕЙТИНГ DPT]:[РЕЙТИНГ НТЛ]])</f>
        <v>2</v>
      </c>
    </row>
    <row r="154" spans="1:124" x14ac:dyDescent="0.25">
      <c r="A154" s="29">
        <v>154</v>
      </c>
      <c r="B154" s="30" t="s">
        <v>387</v>
      </c>
      <c r="C154" s="14" t="s">
        <v>102</v>
      </c>
      <c r="D154" s="30" t="s">
        <v>103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>
        <v>3</v>
      </c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55">
        <v>0</v>
      </c>
      <c r="DQ154" s="47">
        <v>2</v>
      </c>
      <c r="DR154" s="31">
        <v>1</v>
      </c>
      <c r="DS154" s="73">
        <f>PRODUCT(Таблица1[[#This Row],[РЕЙТИНГ НТЛ]:[РЕГ НТЛ]])</f>
        <v>2</v>
      </c>
      <c r="DT154" s="74">
        <f>SUM(Таблица1[[#This Row],[РЕЙТИНГ DPT]:[РЕЙТИНГ НТЛ]])</f>
        <v>2</v>
      </c>
    </row>
    <row r="155" spans="1:124" x14ac:dyDescent="0.25">
      <c r="A155" s="29">
        <v>153</v>
      </c>
      <c r="B155" s="30" t="s">
        <v>388</v>
      </c>
      <c r="C155" s="14" t="s">
        <v>102</v>
      </c>
      <c r="D155" s="30" t="s">
        <v>202</v>
      </c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>
        <v>4</v>
      </c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55">
        <v>0</v>
      </c>
      <c r="DQ155" s="48">
        <v>1</v>
      </c>
      <c r="DR155" s="31">
        <v>1</v>
      </c>
      <c r="DS155" s="73">
        <f>PRODUCT(Таблица1[[#This Row],[РЕЙТИНГ НТЛ]:[РЕГ НТЛ]])</f>
        <v>1</v>
      </c>
      <c r="DT155" s="74">
        <f>SUM(Таблица1[[#This Row],[РЕЙТИНГ DPT]:[РЕЙТИНГ НТЛ]])</f>
        <v>1</v>
      </c>
    </row>
    <row r="156" spans="1:124" x14ac:dyDescent="0.25">
      <c r="A156" s="29">
        <v>145</v>
      </c>
      <c r="B156" s="30" t="s">
        <v>375</v>
      </c>
      <c r="C156" s="14" t="s">
        <v>106</v>
      </c>
      <c r="D156" s="30" t="s">
        <v>198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>
        <v>5</v>
      </c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55">
        <v>0</v>
      </c>
      <c r="DQ156" s="48">
        <v>1</v>
      </c>
      <c r="DR156" s="16">
        <v>1</v>
      </c>
      <c r="DS156" s="73">
        <f>PRODUCT(Таблица1[[#This Row],[РЕЙТИНГ НТЛ]:[РЕГ НТЛ]])</f>
        <v>1</v>
      </c>
      <c r="DT156" s="74">
        <f>SUM(Таблица1[[#This Row],[РЕЙТИНГ DPT]:[РЕЙТИНГ НТЛ]])</f>
        <v>1</v>
      </c>
    </row>
    <row r="157" spans="1:124" x14ac:dyDescent="0.25">
      <c r="A157" s="29">
        <v>165</v>
      </c>
      <c r="B157" s="30" t="s">
        <v>389</v>
      </c>
      <c r="C157" s="14" t="s">
        <v>102</v>
      </c>
      <c r="D157" s="30" t="s">
        <v>103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>
        <v>6</v>
      </c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55">
        <v>0</v>
      </c>
      <c r="DQ157" s="47">
        <v>1</v>
      </c>
      <c r="DR157" s="16">
        <v>1</v>
      </c>
      <c r="DS157" s="73">
        <f>PRODUCT(Таблица1[[#This Row],[РЕЙТИНГ НТЛ]:[РЕГ НТЛ]])</f>
        <v>1</v>
      </c>
      <c r="DT157" s="74">
        <f>SUM(Таблица1[[#This Row],[РЕЙТИНГ DPT]:[РЕЙТИНГ НТЛ]])</f>
        <v>1</v>
      </c>
    </row>
    <row r="158" spans="1:124" x14ac:dyDescent="0.25">
      <c r="A158" s="29">
        <v>139</v>
      </c>
      <c r="B158" s="30" t="s">
        <v>371</v>
      </c>
      <c r="C158" s="14" t="s">
        <v>106</v>
      </c>
      <c r="D158" s="30" t="s">
        <v>198</v>
      </c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>
        <v>7</v>
      </c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55">
        <v>0</v>
      </c>
      <c r="DQ158" s="66">
        <v>0</v>
      </c>
      <c r="DR158" s="31">
        <v>0</v>
      </c>
      <c r="DS158" s="73">
        <f>PRODUCT(Таблица1[[#This Row],[РЕЙТИНГ НТЛ]:[РЕГ НТЛ]])</f>
        <v>0</v>
      </c>
      <c r="DT158" s="74">
        <f>SUM(Таблица1[[#This Row],[РЕЙТИНГ DPT]:[РЕЙТИНГ НТЛ]])</f>
        <v>0</v>
      </c>
    </row>
    <row r="159" spans="1:124" x14ac:dyDescent="0.25">
      <c r="A159" s="29">
        <v>130</v>
      </c>
      <c r="B159" s="30" t="s">
        <v>390</v>
      </c>
      <c r="C159" s="14" t="s">
        <v>102</v>
      </c>
      <c r="D159" s="30" t="s">
        <v>103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>
        <v>8</v>
      </c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55">
        <v>0</v>
      </c>
      <c r="DQ159" s="66">
        <v>0</v>
      </c>
      <c r="DR159" s="31">
        <v>1</v>
      </c>
      <c r="DS159" s="73">
        <f>PRODUCT(Таблица1[[#This Row],[РЕЙТИНГ НТЛ]:[РЕГ НТЛ]])</f>
        <v>0</v>
      </c>
      <c r="DT159" s="74">
        <f>SUM(Таблица1[[#This Row],[РЕЙТИНГ DPT]:[РЕЙТИНГ НТЛ]])</f>
        <v>0</v>
      </c>
    </row>
    <row r="160" spans="1:124" x14ac:dyDescent="0.25">
      <c r="A160" s="29">
        <v>262</v>
      </c>
      <c r="B160" s="30" t="s">
        <v>391</v>
      </c>
      <c r="C160" s="14" t="s">
        <v>104</v>
      </c>
      <c r="D160" s="30" t="s">
        <v>105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>
        <v>1</v>
      </c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56">
        <v>3</v>
      </c>
      <c r="DQ160" s="66">
        <v>0</v>
      </c>
      <c r="DR160" s="16">
        <v>1</v>
      </c>
      <c r="DS160" s="32">
        <f>PRODUCT(Таблица1[[#This Row],[РЕЙТИНГ НТЛ]:[РЕГ НТЛ]])</f>
        <v>0</v>
      </c>
      <c r="DT160" s="70">
        <f>SUM(Таблица1[[#This Row],[РЕЙТИНГ DPT]:[РЕЙТИНГ НТЛ]])</f>
        <v>3</v>
      </c>
    </row>
    <row r="161" spans="1:124" x14ac:dyDescent="0.25">
      <c r="A161" s="29">
        <v>164</v>
      </c>
      <c r="B161" s="30" t="s">
        <v>376</v>
      </c>
      <c r="C161" s="14" t="s">
        <v>102</v>
      </c>
      <c r="D161" s="30" t="s">
        <v>103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>
        <v>2</v>
      </c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56">
        <v>2</v>
      </c>
      <c r="DQ161" s="66">
        <v>0</v>
      </c>
      <c r="DR161" s="31">
        <v>1</v>
      </c>
      <c r="DS161" s="32">
        <f>PRODUCT(Таблица1[[#This Row],[РЕЙТИНГ НТЛ]:[РЕГ НТЛ]])</f>
        <v>0</v>
      </c>
      <c r="DT161" s="70">
        <f>SUM(Таблица1[[#This Row],[РЕЙТИНГ DPT]:[РЕЙТИНГ НТЛ]])</f>
        <v>2</v>
      </c>
    </row>
    <row r="162" spans="1:124" x14ac:dyDescent="0.25">
      <c r="A162" s="29">
        <v>149</v>
      </c>
      <c r="B162" s="30" t="s">
        <v>379</v>
      </c>
      <c r="C162" s="14" t="s">
        <v>102</v>
      </c>
      <c r="D162" s="30" t="s">
        <v>103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>
        <v>3</v>
      </c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56">
        <v>2</v>
      </c>
      <c r="DQ162" s="66">
        <v>0</v>
      </c>
      <c r="DR162" s="31">
        <v>1</v>
      </c>
      <c r="DS162" s="32">
        <f>PRODUCT(Таблица1[[#This Row],[РЕЙТИНГ НТЛ]:[РЕГ НТЛ]])</f>
        <v>0</v>
      </c>
      <c r="DT162" s="70">
        <f>SUM(Таблица1[[#This Row],[РЕЙТИНГ DPT]:[РЕЙТИНГ НТЛ]])</f>
        <v>2</v>
      </c>
    </row>
    <row r="163" spans="1:124" x14ac:dyDescent="0.25">
      <c r="A163" s="29">
        <v>142</v>
      </c>
      <c r="B163" s="30" t="s">
        <v>377</v>
      </c>
      <c r="C163" s="14" t="s">
        <v>102</v>
      </c>
      <c r="D163" s="30" t="s">
        <v>103</v>
      </c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>
        <v>4</v>
      </c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56">
        <v>1</v>
      </c>
      <c r="DQ163" s="66">
        <v>0</v>
      </c>
      <c r="DR163" s="31">
        <v>1</v>
      </c>
      <c r="DS163" s="32">
        <f>PRODUCT(Таблица1[[#This Row],[РЕЙТИНГ НТЛ]:[РЕГ НТЛ]])</f>
        <v>0</v>
      </c>
      <c r="DT163" s="70">
        <f>SUM(Таблица1[[#This Row],[РЕЙТИНГ DPT]:[РЕЙТИНГ НТЛ]])</f>
        <v>1</v>
      </c>
    </row>
    <row r="164" spans="1:124" x14ac:dyDescent="0.25">
      <c r="A164" s="29">
        <v>169</v>
      </c>
      <c r="B164" s="30" t="s">
        <v>381</v>
      </c>
      <c r="C164" s="14" t="s">
        <v>102</v>
      </c>
      <c r="D164" s="30" t="s">
        <v>103</v>
      </c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>
        <v>5</v>
      </c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30"/>
      <c r="DL164" s="30"/>
      <c r="DM164" s="30"/>
      <c r="DN164" s="30"/>
      <c r="DO164" s="30"/>
      <c r="DP164" s="56">
        <v>1</v>
      </c>
      <c r="DQ164" s="66">
        <v>0</v>
      </c>
      <c r="DR164" s="31">
        <v>1</v>
      </c>
      <c r="DS164" s="32">
        <f>PRODUCT(Таблица1[[#This Row],[РЕЙТИНГ НТЛ]:[РЕГ НТЛ]])</f>
        <v>0</v>
      </c>
      <c r="DT164" s="70">
        <f>SUM(Таблица1[[#This Row],[РЕЙТИНГ DPT]:[РЕЙТИНГ НТЛ]])</f>
        <v>1</v>
      </c>
    </row>
    <row r="165" spans="1:124" x14ac:dyDescent="0.25">
      <c r="A165" s="29">
        <v>128</v>
      </c>
      <c r="B165" s="30" t="s">
        <v>392</v>
      </c>
      <c r="C165" s="14" t="s">
        <v>104</v>
      </c>
      <c r="D165" s="30" t="s">
        <v>105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>
        <v>6</v>
      </c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30"/>
      <c r="DL165" s="30"/>
      <c r="DM165" s="30"/>
      <c r="DN165" s="30"/>
      <c r="DO165" s="30"/>
      <c r="DP165" s="56">
        <v>1</v>
      </c>
      <c r="DQ165" s="66">
        <v>0</v>
      </c>
      <c r="DR165" s="16">
        <v>1</v>
      </c>
      <c r="DS165" s="32">
        <f>PRODUCT(Таблица1[[#This Row],[РЕЙТИНГ НТЛ]:[РЕГ НТЛ]])</f>
        <v>0</v>
      </c>
      <c r="DT165" s="70">
        <f>SUM(Таблица1[[#This Row],[РЕЙТИНГ DPT]:[РЕЙТИНГ НТЛ]])</f>
        <v>1</v>
      </c>
    </row>
    <row r="166" spans="1:124" x14ac:dyDescent="0.25">
      <c r="A166" s="29">
        <v>139</v>
      </c>
      <c r="B166" s="30" t="s">
        <v>371</v>
      </c>
      <c r="C166" s="14" t="s">
        <v>106</v>
      </c>
      <c r="D166" s="30" t="s">
        <v>198</v>
      </c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>
        <v>7</v>
      </c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55">
        <v>0</v>
      </c>
      <c r="DQ166" s="66">
        <v>0</v>
      </c>
      <c r="DR166" s="31">
        <v>0</v>
      </c>
      <c r="DS166" s="73">
        <f>PRODUCT(Таблица1[[#This Row],[РЕЙТИНГ НТЛ]:[РЕГ НТЛ]])</f>
        <v>0</v>
      </c>
      <c r="DT166" s="74">
        <f>SUM(Таблица1[[#This Row],[РЕЙТИНГ DPT]:[РЕЙТИНГ НТЛ]])</f>
        <v>0</v>
      </c>
    </row>
    <row r="167" spans="1:124" x14ac:dyDescent="0.25">
      <c r="A167" s="33">
        <v>160</v>
      </c>
      <c r="B167" s="14" t="s">
        <v>422</v>
      </c>
      <c r="C167" s="14" t="s">
        <v>102</v>
      </c>
      <c r="D167" s="34" t="s">
        <v>103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>
        <v>1</v>
      </c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58">
        <v>6</v>
      </c>
      <c r="DQ167" s="66">
        <v>0</v>
      </c>
      <c r="DR167" s="35">
        <v>1</v>
      </c>
      <c r="DS167" s="36">
        <f>PRODUCT(Таблица1[[#This Row],[РЕЙТИНГ НТЛ]:[РЕГ НТЛ]])</f>
        <v>0</v>
      </c>
      <c r="DT167" s="70">
        <f>SUM(Таблица1[[#This Row],[РЕЙТИНГ DPT]:[РЕЙТИНГ НТЛ]])</f>
        <v>6</v>
      </c>
    </row>
    <row r="168" spans="1:124" x14ac:dyDescent="0.25">
      <c r="A168" s="29">
        <v>142</v>
      </c>
      <c r="B168" s="14" t="s">
        <v>419</v>
      </c>
      <c r="C168" s="14" t="s">
        <v>102</v>
      </c>
      <c r="D168" s="30" t="s">
        <v>103</v>
      </c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>
        <v>2</v>
      </c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56">
        <v>4</v>
      </c>
      <c r="DQ168" s="66">
        <v>0</v>
      </c>
      <c r="DR168" s="31">
        <v>1</v>
      </c>
      <c r="DS168" s="32">
        <f>PRODUCT(Таблица1[[#This Row],[РЕЙТИНГ НТЛ]:[РЕГ НТЛ]])</f>
        <v>0</v>
      </c>
      <c r="DT168" s="70">
        <f>SUM(Таблица1[[#This Row],[РЕЙТИНГ DPT]:[РЕЙТИНГ НТЛ]])</f>
        <v>4</v>
      </c>
    </row>
    <row r="169" spans="1:124" x14ac:dyDescent="0.25">
      <c r="A169" s="33">
        <v>146</v>
      </c>
      <c r="B169" s="18" t="s">
        <v>425</v>
      </c>
      <c r="C169" s="14" t="s">
        <v>102</v>
      </c>
      <c r="D169" s="34" t="s">
        <v>103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>
        <v>3</v>
      </c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58">
        <v>4</v>
      </c>
      <c r="DQ169" s="66">
        <v>0</v>
      </c>
      <c r="DR169" s="35">
        <v>1</v>
      </c>
      <c r="DS169" s="36">
        <f>PRODUCT(Таблица1[[#This Row],[РЕЙТИНГ НТЛ]:[РЕГ НТЛ]])</f>
        <v>0</v>
      </c>
      <c r="DT169" s="70">
        <f>SUM(Таблица1[[#This Row],[РЕЙТИНГ DPT]:[РЕЙТИНГ НТЛ]])</f>
        <v>4</v>
      </c>
    </row>
    <row r="170" spans="1:124" x14ac:dyDescent="0.25">
      <c r="A170" s="29">
        <v>148</v>
      </c>
      <c r="B170" s="30" t="s">
        <v>374</v>
      </c>
      <c r="C170" s="14" t="s">
        <v>102</v>
      </c>
      <c r="D170" s="30" t="s">
        <v>103</v>
      </c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>
        <v>1</v>
      </c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55">
        <v>3</v>
      </c>
      <c r="DQ170" s="66">
        <v>0</v>
      </c>
      <c r="DR170" s="16">
        <v>1</v>
      </c>
      <c r="DS170" s="32">
        <f>PRODUCT(Таблица1[[#This Row],[РЕЙТИНГ НТЛ]:[РЕГ НТЛ]])</f>
        <v>0</v>
      </c>
      <c r="DT170" s="70">
        <f>SUM(Таблица1[[#This Row],[РЕЙТИНГ DPT]:[РЕЙТИНГ НТЛ]])</f>
        <v>3</v>
      </c>
    </row>
    <row r="171" spans="1:124" x14ac:dyDescent="0.25">
      <c r="A171" s="29">
        <v>262</v>
      </c>
      <c r="B171" s="30" t="s">
        <v>391</v>
      </c>
      <c r="C171" s="14" t="s">
        <v>104</v>
      </c>
      <c r="D171" s="30" t="s">
        <v>105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>
        <v>2</v>
      </c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55">
        <v>2</v>
      </c>
      <c r="DQ171" s="66">
        <v>0</v>
      </c>
      <c r="DR171" s="16">
        <v>1</v>
      </c>
      <c r="DS171" s="32">
        <f>PRODUCT(Таблица1[[#This Row],[РЕЙТИНГ НТЛ]:[РЕГ НТЛ]])</f>
        <v>0</v>
      </c>
      <c r="DT171" s="70">
        <f>SUM(Таблица1[[#This Row],[РЕЙТИНГ DPT]:[РЕЙТИНГ НТЛ]])</f>
        <v>2</v>
      </c>
    </row>
    <row r="172" spans="1:124" x14ac:dyDescent="0.25">
      <c r="A172" s="29">
        <v>153</v>
      </c>
      <c r="B172" s="30" t="s">
        <v>388</v>
      </c>
      <c r="C172" s="14" t="s">
        <v>102</v>
      </c>
      <c r="D172" s="30" t="s">
        <v>202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>
        <v>3</v>
      </c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55">
        <v>2</v>
      </c>
      <c r="DQ172" s="66">
        <v>0</v>
      </c>
      <c r="DR172" s="31">
        <v>1</v>
      </c>
      <c r="DS172" s="32">
        <f>PRODUCT(Таблица1[[#This Row],[РЕЙТИНГ НТЛ]:[РЕГ НТЛ]])</f>
        <v>0</v>
      </c>
      <c r="DT172" s="70">
        <f>SUM(Таблица1[[#This Row],[РЕЙТИНГ DPT]:[РЕЙТИНГ НТЛ]])</f>
        <v>2</v>
      </c>
    </row>
    <row r="173" spans="1:124" x14ac:dyDescent="0.25">
      <c r="A173" s="29">
        <v>157</v>
      </c>
      <c r="B173" s="30" t="s">
        <v>378</v>
      </c>
      <c r="C173" s="14" t="s">
        <v>102</v>
      </c>
      <c r="D173" s="30" t="s">
        <v>103</v>
      </c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>
        <v>4</v>
      </c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56">
        <v>1</v>
      </c>
      <c r="DQ173" s="66">
        <v>0</v>
      </c>
      <c r="DR173" s="31">
        <v>1</v>
      </c>
      <c r="DS173" s="32">
        <f>PRODUCT(Таблица1[[#This Row],[РЕЙТИНГ НТЛ]:[РЕГ НТЛ]])</f>
        <v>0</v>
      </c>
      <c r="DT173" s="70">
        <f>SUM(Таблица1[[#This Row],[РЕЙТИНГ DPT]:[РЕЙТИНГ НТЛ]])</f>
        <v>1</v>
      </c>
    </row>
    <row r="174" spans="1:124" x14ac:dyDescent="0.25">
      <c r="A174" s="29">
        <v>154</v>
      </c>
      <c r="B174" s="30" t="s">
        <v>387</v>
      </c>
      <c r="C174" s="14" t="s">
        <v>102</v>
      </c>
      <c r="D174" s="30" t="s">
        <v>103</v>
      </c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>
        <v>5</v>
      </c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55">
        <v>1</v>
      </c>
      <c r="DQ174" s="66">
        <v>0</v>
      </c>
      <c r="DR174" s="31">
        <v>1</v>
      </c>
      <c r="DS174" s="32">
        <f>PRODUCT(Таблица1[[#This Row],[РЕЙТИНГ НТЛ]:[РЕГ НТЛ]])</f>
        <v>0</v>
      </c>
      <c r="DT174" s="70">
        <f>SUM(Таблица1[[#This Row],[РЕЙТИНГ DPT]:[РЕЙТИНГ НТЛ]])</f>
        <v>1</v>
      </c>
    </row>
    <row r="175" spans="1:124" x14ac:dyDescent="0.25">
      <c r="A175" s="29">
        <v>165</v>
      </c>
      <c r="B175" s="30" t="s">
        <v>389</v>
      </c>
      <c r="C175" s="14" t="s">
        <v>102</v>
      </c>
      <c r="D175" s="30" t="s">
        <v>103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>
        <v>6</v>
      </c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55">
        <v>1</v>
      </c>
      <c r="DQ175" s="66">
        <v>0</v>
      </c>
      <c r="DR175" s="16">
        <v>1</v>
      </c>
      <c r="DS175" s="32">
        <f>PRODUCT(Таблица1[[#This Row],[РЕЙТИНГ НТЛ]:[РЕГ НТЛ]])</f>
        <v>0</v>
      </c>
      <c r="DT175" s="70">
        <f>SUM(Таблица1[[#This Row],[РЕЙТИНГ DPT]:[РЕЙТИНГ НТЛ]])</f>
        <v>1</v>
      </c>
    </row>
    <row r="176" spans="1:124" x14ac:dyDescent="0.25">
      <c r="A176" s="29">
        <v>145</v>
      </c>
      <c r="B176" s="30" t="s">
        <v>375</v>
      </c>
      <c r="C176" s="14" t="s">
        <v>106</v>
      </c>
      <c r="D176" s="30" t="s">
        <v>198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>
        <v>7</v>
      </c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55">
        <v>0</v>
      </c>
      <c r="DQ176" s="66">
        <v>0</v>
      </c>
      <c r="DR176" s="16">
        <v>1</v>
      </c>
      <c r="DS176" s="73">
        <f>PRODUCT(Таблица1[[#This Row],[РЕЙТИНГ НТЛ]:[РЕГ НТЛ]])</f>
        <v>0</v>
      </c>
      <c r="DT176" s="74">
        <f>SUM(Таблица1[[#This Row],[РЕЙТИНГ DPT]:[РЕЙТИНГ НТЛ]])</f>
        <v>0</v>
      </c>
    </row>
    <row r="177" spans="1:124" x14ac:dyDescent="0.25">
      <c r="A177" s="29">
        <v>130</v>
      </c>
      <c r="B177" s="30" t="s">
        <v>390</v>
      </c>
      <c r="C177" s="14" t="s">
        <v>102</v>
      </c>
      <c r="D177" s="30" t="s">
        <v>103</v>
      </c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>
        <v>10</v>
      </c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55">
        <v>0</v>
      </c>
      <c r="DQ177" s="66">
        <v>0</v>
      </c>
      <c r="DR177" s="31">
        <v>1</v>
      </c>
      <c r="DS177" s="73">
        <f>PRODUCT(Таблица1[[#This Row],[РЕЙТИНГ НТЛ]:[РЕГ НТЛ]])</f>
        <v>0</v>
      </c>
      <c r="DT177" s="74">
        <f>SUM(Таблица1[[#This Row],[РЕЙТИНГ DPT]:[РЕЙТИНГ НТЛ]])</f>
        <v>0</v>
      </c>
    </row>
    <row r="178" spans="1:124" x14ac:dyDescent="0.25">
      <c r="A178" s="29">
        <v>128</v>
      </c>
      <c r="B178" s="30" t="s">
        <v>392</v>
      </c>
      <c r="C178" s="14" t="s">
        <v>104</v>
      </c>
      <c r="D178" s="30" t="s">
        <v>105</v>
      </c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 t="s">
        <v>152</v>
      </c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55">
        <v>0</v>
      </c>
      <c r="DQ178" s="66">
        <v>0</v>
      </c>
      <c r="DR178" s="16">
        <v>1</v>
      </c>
      <c r="DS178" s="73">
        <f>PRODUCT(Таблица1[[#This Row],[РЕЙТИНГ НТЛ]:[РЕГ НТЛ]])</f>
        <v>0</v>
      </c>
      <c r="DT178" s="74">
        <f>SUM(Таблица1[[#This Row],[РЕЙТИНГ DPT]:[РЕЙТИНГ НТЛ]])</f>
        <v>0</v>
      </c>
    </row>
    <row r="179" spans="1:124" x14ac:dyDescent="0.25">
      <c r="A179" s="29">
        <v>139</v>
      </c>
      <c r="B179" s="30" t="s">
        <v>371</v>
      </c>
      <c r="C179" s="14" t="s">
        <v>106</v>
      </c>
      <c r="D179" s="30" t="s">
        <v>198</v>
      </c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 t="s">
        <v>152</v>
      </c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55">
        <v>0</v>
      </c>
      <c r="DQ179" s="66">
        <v>0</v>
      </c>
      <c r="DR179" s="31">
        <v>0</v>
      </c>
      <c r="DS179" s="73">
        <f>PRODUCT(Таблица1[[#This Row],[РЕЙТИНГ НТЛ]:[РЕГ НТЛ]])</f>
        <v>0</v>
      </c>
      <c r="DT179" s="74">
        <f>SUM(Таблица1[[#This Row],[РЕЙТИНГ DPT]:[РЕЙТИНГ НТЛ]])</f>
        <v>0</v>
      </c>
    </row>
    <row r="180" spans="1:124" x14ac:dyDescent="0.25">
      <c r="A180" s="29">
        <v>129</v>
      </c>
      <c r="B180" s="30" t="s">
        <v>386</v>
      </c>
      <c r="C180" s="14" t="s">
        <v>102</v>
      </c>
      <c r="D180" s="30" t="s">
        <v>103</v>
      </c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>
        <v>1</v>
      </c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56">
        <v>3</v>
      </c>
      <c r="DQ180" s="66">
        <v>0</v>
      </c>
      <c r="DR180" s="31">
        <v>1</v>
      </c>
      <c r="DS180" s="32">
        <f>PRODUCT(Таблица1[[#This Row],[РЕЙТИНГ НТЛ]:[РЕГ НТЛ]])</f>
        <v>0</v>
      </c>
      <c r="DT180" s="70">
        <f>SUM(Таблица1[[#This Row],[РЕЙТИНГ DPT]:[РЕЙТИНГ НТЛ]])</f>
        <v>3</v>
      </c>
    </row>
    <row r="181" spans="1:124" x14ac:dyDescent="0.25">
      <c r="A181" s="29">
        <v>262</v>
      </c>
      <c r="B181" s="30" t="s">
        <v>391</v>
      </c>
      <c r="C181" s="14" t="s">
        <v>104</v>
      </c>
      <c r="D181" s="30" t="s">
        <v>105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>
        <v>2</v>
      </c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56">
        <v>2</v>
      </c>
      <c r="DQ181" s="66">
        <v>0</v>
      </c>
      <c r="DR181" s="16">
        <v>1</v>
      </c>
      <c r="DS181" s="32">
        <f>PRODUCT(Таблица1[[#This Row],[РЕЙТИНГ НТЛ]:[РЕГ НТЛ]])</f>
        <v>0</v>
      </c>
      <c r="DT181" s="70">
        <f>SUM(Таблица1[[#This Row],[РЕЙТИНГ DPT]:[РЕЙТИНГ НТЛ]])</f>
        <v>2</v>
      </c>
    </row>
    <row r="182" spans="1:124" x14ac:dyDescent="0.25">
      <c r="A182" s="29">
        <v>154</v>
      </c>
      <c r="B182" s="30" t="s">
        <v>387</v>
      </c>
      <c r="C182" s="14" t="s">
        <v>102</v>
      </c>
      <c r="D182" s="30" t="s">
        <v>103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>
        <v>3</v>
      </c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55">
        <v>2</v>
      </c>
      <c r="DQ182" s="66">
        <v>0</v>
      </c>
      <c r="DR182" s="31">
        <v>1</v>
      </c>
      <c r="DS182" s="32">
        <f>PRODUCT(Таблица1[[#This Row],[РЕЙТИНГ НТЛ]:[РЕГ НТЛ]])</f>
        <v>0</v>
      </c>
      <c r="DT182" s="70">
        <f>SUM(Таблица1[[#This Row],[РЕЙТИНГ DPT]:[РЕЙТИНГ НТЛ]])</f>
        <v>2</v>
      </c>
    </row>
    <row r="183" spans="1:124" x14ac:dyDescent="0.25">
      <c r="A183" s="29">
        <v>165</v>
      </c>
      <c r="B183" s="30" t="s">
        <v>389</v>
      </c>
      <c r="C183" s="14" t="s">
        <v>102</v>
      </c>
      <c r="D183" s="30" t="s">
        <v>103</v>
      </c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>
        <v>4</v>
      </c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56">
        <v>1</v>
      </c>
      <c r="DQ183" s="66">
        <v>0</v>
      </c>
      <c r="DR183" s="16">
        <v>1</v>
      </c>
      <c r="DS183" s="32">
        <f>PRODUCT(Таблица1[[#This Row],[РЕЙТИНГ НТЛ]:[РЕГ НТЛ]])</f>
        <v>0</v>
      </c>
      <c r="DT183" s="70">
        <f>SUM(Таблица1[[#This Row],[РЕЙТИНГ DPT]:[РЕЙТИНГ НТЛ]])</f>
        <v>1</v>
      </c>
    </row>
    <row r="184" spans="1:124" x14ac:dyDescent="0.25">
      <c r="A184" s="29">
        <v>153</v>
      </c>
      <c r="B184" s="30" t="s">
        <v>388</v>
      </c>
      <c r="C184" s="14" t="s">
        <v>102</v>
      </c>
      <c r="D184" s="30" t="s">
        <v>202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>
        <v>5</v>
      </c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56">
        <v>1</v>
      </c>
      <c r="DQ184" s="66">
        <v>0</v>
      </c>
      <c r="DR184" s="31">
        <v>1</v>
      </c>
      <c r="DS184" s="32">
        <f>PRODUCT(Таблица1[[#This Row],[РЕЙТИНГ НТЛ]:[РЕГ НТЛ]])</f>
        <v>0</v>
      </c>
      <c r="DT184" s="70">
        <f>SUM(Таблица1[[#This Row],[РЕЙТИНГ DPT]:[РЕЙТИНГ НТЛ]])</f>
        <v>1</v>
      </c>
    </row>
    <row r="185" spans="1:124" x14ac:dyDescent="0.25">
      <c r="A185" s="33">
        <v>145</v>
      </c>
      <c r="B185" s="34" t="s">
        <v>375</v>
      </c>
      <c r="C185" s="14" t="s">
        <v>106</v>
      </c>
      <c r="D185" s="34" t="s">
        <v>198</v>
      </c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>
        <v>6</v>
      </c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58">
        <v>1</v>
      </c>
      <c r="DQ185" s="66">
        <v>0</v>
      </c>
      <c r="DR185" s="19">
        <v>1</v>
      </c>
      <c r="DS185" s="36">
        <f>PRODUCT(Таблица1[[#This Row],[РЕЙТИНГ НТЛ]:[РЕГ НТЛ]])</f>
        <v>0</v>
      </c>
      <c r="DT185" s="70">
        <f>SUM(Таблица1[[#This Row],[РЕЙТИНГ DPT]:[РЕЙТИНГ НТЛ]])</f>
        <v>1</v>
      </c>
    </row>
    <row r="186" spans="1:124" x14ac:dyDescent="0.25">
      <c r="A186" s="29">
        <v>130</v>
      </c>
      <c r="B186" s="30" t="s">
        <v>390</v>
      </c>
      <c r="C186" s="14" t="s">
        <v>102</v>
      </c>
      <c r="D186" s="30" t="s">
        <v>103</v>
      </c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 t="s">
        <v>122</v>
      </c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55">
        <v>0</v>
      </c>
      <c r="DQ186" s="66">
        <v>0</v>
      </c>
      <c r="DR186" s="31">
        <v>1</v>
      </c>
      <c r="DS186" s="73">
        <f>PRODUCT(Таблица1[[#This Row],[РЕЙТИНГ НТЛ]:[РЕГ НТЛ]])</f>
        <v>0</v>
      </c>
      <c r="DT186" s="74">
        <f>SUM(Таблица1[[#This Row],[РЕЙТИНГ DPT]:[РЕЙТИНГ НТЛ]])</f>
        <v>0</v>
      </c>
    </row>
    <row r="187" spans="1:124" x14ac:dyDescent="0.25">
      <c r="A187" s="29">
        <v>128</v>
      </c>
      <c r="B187" s="30" t="s">
        <v>392</v>
      </c>
      <c r="C187" s="14" t="s">
        <v>104</v>
      </c>
      <c r="D187" s="30" t="s">
        <v>105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 t="s">
        <v>122</v>
      </c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55">
        <v>0</v>
      </c>
      <c r="DQ187" s="66">
        <v>0</v>
      </c>
      <c r="DR187" s="16">
        <v>1</v>
      </c>
      <c r="DS187" s="73">
        <f>PRODUCT(Таблица1[[#This Row],[РЕЙТИНГ НТЛ]:[РЕГ НТЛ]])</f>
        <v>0</v>
      </c>
      <c r="DT187" s="74">
        <f>SUM(Таблица1[[#This Row],[РЕЙТИНГ DPT]:[РЕЙТИНГ НТЛ]])</f>
        <v>0</v>
      </c>
    </row>
    <row r="188" spans="1:124" x14ac:dyDescent="0.25">
      <c r="A188" s="29">
        <v>139</v>
      </c>
      <c r="B188" s="30" t="s">
        <v>371</v>
      </c>
      <c r="C188" s="14" t="s">
        <v>106</v>
      </c>
      <c r="D188" s="30" t="s">
        <v>198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 t="s">
        <v>122</v>
      </c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55">
        <v>0</v>
      </c>
      <c r="DQ188" s="66">
        <v>0</v>
      </c>
      <c r="DR188" s="31">
        <v>0</v>
      </c>
      <c r="DS188" s="73">
        <f>PRODUCT(Таблица1[[#This Row],[РЕЙТИНГ НТЛ]:[РЕГ НТЛ]])</f>
        <v>0</v>
      </c>
      <c r="DT188" s="74">
        <f>SUM(Таблица1[[#This Row],[РЕЙТИНГ DPT]:[РЕЙТИНГ НТЛ]])</f>
        <v>0</v>
      </c>
    </row>
    <row r="189" spans="1:124" x14ac:dyDescent="0.25">
      <c r="A189" s="29">
        <v>145</v>
      </c>
      <c r="B189" s="30" t="s">
        <v>375</v>
      </c>
      <c r="C189" s="14" t="s">
        <v>106</v>
      </c>
      <c r="D189" s="30" t="s">
        <v>198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>
        <v>1</v>
      </c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56">
        <v>3</v>
      </c>
      <c r="DQ189" s="66">
        <v>0</v>
      </c>
      <c r="DR189" s="16">
        <v>1</v>
      </c>
      <c r="DS189" s="32">
        <f>PRODUCT(Таблица1[[#This Row],[РЕЙТИНГ НТЛ]:[РЕГ НТЛ]])</f>
        <v>0</v>
      </c>
      <c r="DT189" s="70">
        <f>SUM(Таблица1[[#This Row],[РЕЙТИНГ DPT]:[РЕЙТИНГ НТЛ]])</f>
        <v>3</v>
      </c>
    </row>
    <row r="190" spans="1:124" x14ac:dyDescent="0.25">
      <c r="A190" s="29">
        <v>153</v>
      </c>
      <c r="B190" s="30" t="s">
        <v>388</v>
      </c>
      <c r="C190" s="14" t="s">
        <v>102</v>
      </c>
      <c r="D190" s="30" t="s">
        <v>202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>
        <v>2</v>
      </c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56">
        <v>2</v>
      </c>
      <c r="DQ190" s="66">
        <v>0</v>
      </c>
      <c r="DR190" s="31">
        <v>1</v>
      </c>
      <c r="DS190" s="32">
        <f>PRODUCT(Таблица1[[#This Row],[РЕЙТИНГ НТЛ]:[РЕГ НТЛ]])</f>
        <v>0</v>
      </c>
      <c r="DT190" s="70">
        <f>SUM(Таблица1[[#This Row],[РЕЙТИНГ DPT]:[РЕЙТИНГ НТЛ]])</f>
        <v>2</v>
      </c>
    </row>
    <row r="191" spans="1:124" x14ac:dyDescent="0.25">
      <c r="A191" s="29">
        <v>136</v>
      </c>
      <c r="B191" s="30" t="s">
        <v>370</v>
      </c>
      <c r="C191" s="14" t="s">
        <v>104</v>
      </c>
      <c r="D191" s="30" t="s">
        <v>105</v>
      </c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>
        <v>3</v>
      </c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56">
        <v>2</v>
      </c>
      <c r="DQ191" s="66">
        <v>0</v>
      </c>
      <c r="DR191" s="16">
        <v>1</v>
      </c>
      <c r="DS191" s="32">
        <f>PRODUCT(Таблица1[[#This Row],[РЕЙТИНГ НТЛ]:[РЕГ НТЛ]])</f>
        <v>0</v>
      </c>
      <c r="DT191" s="70">
        <f>SUM(Таблица1[[#This Row],[РЕЙТИНГ DPT]:[РЕЙТИНГ НТЛ]])</f>
        <v>2</v>
      </c>
    </row>
    <row r="192" spans="1:124" x14ac:dyDescent="0.25">
      <c r="A192" s="29">
        <v>154</v>
      </c>
      <c r="B192" s="30" t="s">
        <v>387</v>
      </c>
      <c r="C192" s="14" t="s">
        <v>102</v>
      </c>
      <c r="D192" s="30" t="s">
        <v>103</v>
      </c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>
        <v>4</v>
      </c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56">
        <v>1</v>
      </c>
      <c r="DQ192" s="66">
        <v>0</v>
      </c>
      <c r="DR192" s="31">
        <v>1</v>
      </c>
      <c r="DS192" s="32">
        <f>PRODUCT(Таблица1[[#This Row],[РЕЙТИНГ НТЛ]:[РЕГ НТЛ]])</f>
        <v>0</v>
      </c>
      <c r="DT192" s="70">
        <f>SUM(Таблица1[[#This Row],[РЕЙТИНГ DPT]:[РЕЙТИНГ НТЛ]])</f>
        <v>1</v>
      </c>
    </row>
    <row r="193" spans="1:124" x14ac:dyDescent="0.25">
      <c r="A193" s="33">
        <v>165</v>
      </c>
      <c r="B193" s="34" t="s">
        <v>389</v>
      </c>
      <c r="C193" s="14" t="s">
        <v>102</v>
      </c>
      <c r="D193" s="34" t="s">
        <v>103</v>
      </c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>
        <v>5</v>
      </c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58">
        <v>1</v>
      </c>
      <c r="DQ193" s="66">
        <v>0</v>
      </c>
      <c r="DR193" s="19">
        <v>1</v>
      </c>
      <c r="DS193" s="36">
        <f>PRODUCT(Таблица1[[#This Row],[РЕЙТИНГ НТЛ]:[РЕГ НТЛ]])</f>
        <v>0</v>
      </c>
      <c r="DT193" s="70">
        <f>SUM(Таблица1[[#This Row],[РЕЙТИНГ DPT]:[РЕЙТИНГ НТЛ]])</f>
        <v>1</v>
      </c>
    </row>
    <row r="194" spans="1:124" x14ac:dyDescent="0.25">
      <c r="A194" s="29">
        <v>130</v>
      </c>
      <c r="B194" s="30" t="s">
        <v>390</v>
      </c>
      <c r="C194" s="14" t="s">
        <v>102</v>
      </c>
      <c r="D194" s="30" t="s">
        <v>103</v>
      </c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>
        <v>6</v>
      </c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56">
        <v>1</v>
      </c>
      <c r="DQ194" s="66">
        <v>0</v>
      </c>
      <c r="DR194" s="31">
        <v>1</v>
      </c>
      <c r="DS194" s="32">
        <f>PRODUCT(Таблица1[[#This Row],[РЕЙТИНГ НТЛ]:[РЕГ НТЛ]])</f>
        <v>0</v>
      </c>
      <c r="DT194" s="70">
        <f>SUM(Таблица1[[#This Row],[РЕЙТИНГ DPT]:[РЕЙТИНГ НТЛ]])</f>
        <v>1</v>
      </c>
    </row>
    <row r="195" spans="1:124" x14ac:dyDescent="0.25">
      <c r="A195" s="29">
        <v>262</v>
      </c>
      <c r="B195" s="30" t="s">
        <v>391</v>
      </c>
      <c r="C195" s="14" t="s">
        <v>104</v>
      </c>
      <c r="D195" s="30" t="s">
        <v>105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>
        <v>1</v>
      </c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56">
        <v>3</v>
      </c>
      <c r="DQ195" s="66">
        <v>0</v>
      </c>
      <c r="DR195" s="16">
        <v>1</v>
      </c>
      <c r="DS195" s="32">
        <f>PRODUCT(Таблица1[[#This Row],[РЕЙТИНГ НТЛ]:[РЕГ НТЛ]])</f>
        <v>0</v>
      </c>
      <c r="DT195" s="70">
        <f>SUM(Таблица1[[#This Row],[РЕЙТИНГ DPT]:[РЕЙТИНГ НТЛ]])</f>
        <v>3</v>
      </c>
    </row>
    <row r="196" spans="1:124" x14ac:dyDescent="0.25">
      <c r="A196" s="29">
        <v>165</v>
      </c>
      <c r="B196" s="30" t="s">
        <v>389</v>
      </c>
      <c r="C196" s="14" t="s">
        <v>102</v>
      </c>
      <c r="D196" s="30" t="s">
        <v>103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>
        <v>2</v>
      </c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56">
        <v>2</v>
      </c>
      <c r="DQ196" s="66">
        <v>0</v>
      </c>
      <c r="DR196" s="16">
        <v>1</v>
      </c>
      <c r="DS196" s="32">
        <f>PRODUCT(Таблица1[[#This Row],[РЕЙТИНГ НТЛ]:[РЕГ НТЛ]])</f>
        <v>0</v>
      </c>
      <c r="DT196" s="70">
        <f>SUM(Таблица1[[#This Row],[РЕЙТИНГ DPT]:[РЕЙТИНГ НТЛ]])</f>
        <v>2</v>
      </c>
    </row>
    <row r="197" spans="1:124" x14ac:dyDescent="0.25">
      <c r="A197" s="33">
        <v>157</v>
      </c>
      <c r="B197" s="34" t="s">
        <v>378</v>
      </c>
      <c r="C197" s="14" t="s">
        <v>102</v>
      </c>
      <c r="D197" s="34" t="s">
        <v>103</v>
      </c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>
        <v>3</v>
      </c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58">
        <v>2</v>
      </c>
      <c r="DQ197" s="66">
        <v>0</v>
      </c>
      <c r="DR197" s="35">
        <v>1</v>
      </c>
      <c r="DS197" s="36">
        <f>PRODUCT(Таблица1[[#This Row],[РЕЙТИНГ НТЛ]:[РЕГ НТЛ]])</f>
        <v>0</v>
      </c>
      <c r="DT197" s="70">
        <f>SUM(Таблица1[[#This Row],[РЕЙТИНГ DPT]:[РЕЙТИНГ НТЛ]])</f>
        <v>2</v>
      </c>
    </row>
    <row r="198" spans="1:124" x14ac:dyDescent="0.25">
      <c r="A198" s="29">
        <v>154</v>
      </c>
      <c r="B198" s="30" t="s">
        <v>387</v>
      </c>
      <c r="C198" s="14" t="s">
        <v>102</v>
      </c>
      <c r="D198" s="30" t="s">
        <v>103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>
        <v>4</v>
      </c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56">
        <v>1</v>
      </c>
      <c r="DQ198" s="66">
        <v>0</v>
      </c>
      <c r="DR198" s="31">
        <v>1</v>
      </c>
      <c r="DS198" s="32">
        <f>PRODUCT(Таблица1[[#This Row],[РЕЙТИНГ НТЛ]:[РЕГ НТЛ]])</f>
        <v>0</v>
      </c>
      <c r="DT198" s="70">
        <f>SUM(Таблица1[[#This Row],[РЕЙТИНГ DPT]:[РЕЙТИНГ НТЛ]])</f>
        <v>1</v>
      </c>
    </row>
    <row r="199" spans="1:124" x14ac:dyDescent="0.25">
      <c r="A199" s="29">
        <v>130</v>
      </c>
      <c r="B199" s="30" t="s">
        <v>390</v>
      </c>
      <c r="C199" s="14" t="s">
        <v>102</v>
      </c>
      <c r="D199" s="30" t="s">
        <v>103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>
        <v>5</v>
      </c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56">
        <v>1</v>
      </c>
      <c r="DQ199" s="66">
        <v>0</v>
      </c>
      <c r="DR199" s="31">
        <v>1</v>
      </c>
      <c r="DS199" s="32">
        <f>PRODUCT(Таблица1[[#This Row],[РЕЙТИНГ НТЛ]:[РЕГ НТЛ]])</f>
        <v>0</v>
      </c>
      <c r="DT199" s="70">
        <f>SUM(Таблица1[[#This Row],[РЕЙТИНГ DPT]:[РЕЙТИНГ НТЛ]])</f>
        <v>1</v>
      </c>
    </row>
    <row r="200" spans="1:124" x14ac:dyDescent="0.25">
      <c r="A200" s="29">
        <v>128</v>
      </c>
      <c r="B200" s="30" t="s">
        <v>392</v>
      </c>
      <c r="C200" s="14" t="s">
        <v>104</v>
      </c>
      <c r="D200" s="30" t="s">
        <v>105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>
        <v>6</v>
      </c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55">
        <v>1</v>
      </c>
      <c r="DQ200" s="66">
        <v>0</v>
      </c>
      <c r="DR200" s="16">
        <v>1</v>
      </c>
      <c r="DS200" s="32">
        <f>PRODUCT(Таблица1[[#This Row],[РЕЙТИНГ НТЛ]:[РЕГ НТЛ]])</f>
        <v>0</v>
      </c>
      <c r="DT200" s="70">
        <f>SUM(Таблица1[[#This Row],[РЕЙТИНГ DPT]:[РЕЙТИНГ НТЛ]])</f>
        <v>1</v>
      </c>
    </row>
    <row r="201" spans="1:124" x14ac:dyDescent="0.25">
      <c r="A201" s="29">
        <v>139</v>
      </c>
      <c r="B201" s="30" t="s">
        <v>371</v>
      </c>
      <c r="C201" s="14" t="s">
        <v>106</v>
      </c>
      <c r="D201" s="30" t="s">
        <v>198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>
        <v>7</v>
      </c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55">
        <v>0</v>
      </c>
      <c r="DQ201" s="66">
        <v>0</v>
      </c>
      <c r="DR201" s="31">
        <v>0</v>
      </c>
      <c r="DS201" s="73">
        <f>PRODUCT(Таблица1[[#This Row],[РЕЙТИНГ НТЛ]:[РЕГ НТЛ]])</f>
        <v>0</v>
      </c>
      <c r="DT201" s="74">
        <f>SUM(Таблица1[[#This Row],[РЕЙТИНГ DPT]:[РЕЙТИНГ НТЛ]])</f>
        <v>0</v>
      </c>
    </row>
    <row r="202" spans="1:124" x14ac:dyDescent="0.25">
      <c r="A202" s="29">
        <v>129</v>
      </c>
      <c r="B202" s="30" t="s">
        <v>386</v>
      </c>
      <c r="C202" s="14" t="s">
        <v>102</v>
      </c>
      <c r="D202" s="30" t="s">
        <v>103</v>
      </c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>
        <v>1</v>
      </c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55">
        <v>3</v>
      </c>
      <c r="DQ202" s="66">
        <v>0</v>
      </c>
      <c r="DR202" s="31">
        <v>1</v>
      </c>
      <c r="DS202" s="32">
        <f>PRODUCT(Таблица1[[#This Row],[РЕЙТИНГ НТЛ]:[РЕГ НТЛ]])</f>
        <v>0</v>
      </c>
      <c r="DT202" s="70">
        <f>SUM(Таблица1[[#This Row],[РЕЙТИНГ DPT]:[РЕЙТИНГ НТЛ]])</f>
        <v>3</v>
      </c>
    </row>
    <row r="203" spans="1:124" x14ac:dyDescent="0.25">
      <c r="A203" s="29">
        <v>136</v>
      </c>
      <c r="B203" s="30" t="s">
        <v>370</v>
      </c>
      <c r="C203" s="14" t="s">
        <v>104</v>
      </c>
      <c r="D203" s="30" t="s">
        <v>105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>
        <v>2</v>
      </c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30"/>
      <c r="DL203" s="30"/>
      <c r="DM203" s="30"/>
      <c r="DN203" s="30"/>
      <c r="DO203" s="30"/>
      <c r="DP203" s="56">
        <v>2</v>
      </c>
      <c r="DQ203" s="66">
        <v>0</v>
      </c>
      <c r="DR203" s="16">
        <v>1</v>
      </c>
      <c r="DS203" s="32">
        <f>PRODUCT(Таблица1[[#This Row],[РЕЙТИНГ НТЛ]:[РЕГ НТЛ]])</f>
        <v>0</v>
      </c>
      <c r="DT203" s="70">
        <f>SUM(Таблица1[[#This Row],[РЕЙТИНГ DPT]:[РЕЙТИНГ НТЛ]])</f>
        <v>2</v>
      </c>
    </row>
    <row r="204" spans="1:124" x14ac:dyDescent="0.25">
      <c r="A204" s="29">
        <v>145</v>
      </c>
      <c r="B204" s="30" t="s">
        <v>375</v>
      </c>
      <c r="C204" s="14" t="s">
        <v>106</v>
      </c>
      <c r="D204" s="30" t="s">
        <v>198</v>
      </c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>
        <v>3</v>
      </c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30"/>
      <c r="DL204" s="30"/>
      <c r="DM204" s="30"/>
      <c r="DN204" s="30"/>
      <c r="DO204" s="30"/>
      <c r="DP204" s="55">
        <v>2</v>
      </c>
      <c r="DQ204" s="66">
        <v>0</v>
      </c>
      <c r="DR204" s="16">
        <v>1</v>
      </c>
      <c r="DS204" s="32">
        <f>PRODUCT(Таблица1[[#This Row],[РЕЙТИНГ НТЛ]:[РЕГ НТЛ]])</f>
        <v>0</v>
      </c>
      <c r="DT204" s="70">
        <f>SUM(Таблица1[[#This Row],[РЕЙТИНГ DPT]:[РЕЙТИНГ НТЛ]])</f>
        <v>2</v>
      </c>
    </row>
    <row r="205" spans="1:124" x14ac:dyDescent="0.25">
      <c r="A205" s="29">
        <v>154</v>
      </c>
      <c r="B205" s="30" t="s">
        <v>387</v>
      </c>
      <c r="C205" s="14" t="s">
        <v>102</v>
      </c>
      <c r="D205" s="30" t="s">
        <v>103</v>
      </c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>
        <v>4</v>
      </c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30"/>
      <c r="DL205" s="30"/>
      <c r="DM205" s="30"/>
      <c r="DN205" s="30"/>
      <c r="DO205" s="30"/>
      <c r="DP205" s="55">
        <v>1</v>
      </c>
      <c r="DQ205" s="66">
        <v>0</v>
      </c>
      <c r="DR205" s="31">
        <v>1</v>
      </c>
      <c r="DS205" s="32">
        <f>PRODUCT(Таблица1[[#This Row],[РЕЙТИНГ НТЛ]:[РЕГ НТЛ]])</f>
        <v>0</v>
      </c>
      <c r="DT205" s="70">
        <f>SUM(Таблица1[[#This Row],[РЕЙТИНГ DPT]:[РЕЙТИНГ НТЛ]])</f>
        <v>1</v>
      </c>
    </row>
    <row r="206" spans="1:124" x14ac:dyDescent="0.25">
      <c r="A206" s="33">
        <v>153</v>
      </c>
      <c r="B206" s="34" t="s">
        <v>388</v>
      </c>
      <c r="C206" s="14" t="s">
        <v>102</v>
      </c>
      <c r="D206" s="34" t="s">
        <v>202</v>
      </c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>
        <v>5</v>
      </c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60">
        <v>1</v>
      </c>
      <c r="DQ206" s="66">
        <v>0</v>
      </c>
      <c r="DR206" s="35">
        <v>1</v>
      </c>
      <c r="DS206" s="36">
        <f>PRODUCT(Таблица1[[#This Row],[РЕЙТИНГ НТЛ]:[РЕГ НТЛ]])</f>
        <v>0</v>
      </c>
      <c r="DT206" s="70">
        <f>SUM(Таблица1[[#This Row],[РЕЙТИНГ DPT]:[РЕЙТИНГ НТЛ]])</f>
        <v>1</v>
      </c>
    </row>
    <row r="207" spans="1:124" x14ac:dyDescent="0.25">
      <c r="A207" s="29">
        <v>165</v>
      </c>
      <c r="B207" s="30" t="s">
        <v>389</v>
      </c>
      <c r="C207" s="14" t="s">
        <v>102</v>
      </c>
      <c r="D207" s="30" t="s">
        <v>103</v>
      </c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>
        <v>6</v>
      </c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30"/>
      <c r="DL207" s="30"/>
      <c r="DM207" s="30"/>
      <c r="DN207" s="30"/>
      <c r="DO207" s="30"/>
      <c r="DP207" s="56">
        <v>1</v>
      </c>
      <c r="DQ207" s="66">
        <v>0</v>
      </c>
      <c r="DR207" s="16">
        <v>1</v>
      </c>
      <c r="DS207" s="32">
        <f>PRODUCT(Таблица1[[#This Row],[РЕЙТИНГ НТЛ]:[РЕГ НТЛ]])</f>
        <v>0</v>
      </c>
      <c r="DT207" s="70">
        <f>SUM(Таблица1[[#This Row],[РЕЙТИНГ DPT]:[РЕЙТИНГ НТЛ]])</f>
        <v>1</v>
      </c>
    </row>
    <row r="208" spans="1:124" x14ac:dyDescent="0.25">
      <c r="A208" s="29">
        <v>130</v>
      </c>
      <c r="B208" s="30" t="s">
        <v>390</v>
      </c>
      <c r="C208" s="14" t="s">
        <v>102</v>
      </c>
      <c r="D208" s="30" t="s">
        <v>103</v>
      </c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>
        <v>7</v>
      </c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55">
        <v>0</v>
      </c>
      <c r="DQ208" s="66">
        <v>0</v>
      </c>
      <c r="DR208" s="31">
        <v>1</v>
      </c>
      <c r="DS208" s="73">
        <f>PRODUCT(Таблица1[[#This Row],[РЕЙТИНГ НТЛ]:[РЕГ НТЛ]])</f>
        <v>0</v>
      </c>
      <c r="DT208" s="74">
        <f>SUM(Таблица1[[#This Row],[РЕЙТИНГ DPT]:[РЕЙТИНГ НТЛ]])</f>
        <v>0</v>
      </c>
    </row>
    <row r="209" spans="1:124" x14ac:dyDescent="0.25">
      <c r="A209" s="33">
        <v>261</v>
      </c>
      <c r="B209" s="34" t="s">
        <v>382</v>
      </c>
      <c r="C209" s="14" t="s">
        <v>102</v>
      </c>
      <c r="D209" s="34" t="s">
        <v>103</v>
      </c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>
        <v>1</v>
      </c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58">
        <v>3</v>
      </c>
      <c r="DQ209" s="66">
        <v>0</v>
      </c>
      <c r="DR209" s="31">
        <v>1</v>
      </c>
      <c r="DS209" s="36">
        <f>PRODUCT(Таблица1[[#This Row],[РЕЙТИНГ НТЛ]:[РЕГ НТЛ]])</f>
        <v>0</v>
      </c>
      <c r="DT209" s="70">
        <f>SUM(Таблица1[[#This Row],[РЕЙТИНГ DPT]:[РЕЙТИНГ НТЛ]])</f>
        <v>3</v>
      </c>
    </row>
    <row r="210" spans="1:124" x14ac:dyDescent="0.25">
      <c r="A210" s="29">
        <v>137</v>
      </c>
      <c r="B210" s="34" t="s">
        <v>380</v>
      </c>
      <c r="C210" s="14" t="s">
        <v>102</v>
      </c>
      <c r="D210" s="30" t="s">
        <v>103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>
        <v>2</v>
      </c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30"/>
      <c r="DL210" s="30"/>
      <c r="DM210" s="30"/>
      <c r="DN210" s="30"/>
      <c r="DO210" s="30"/>
      <c r="DP210" s="56">
        <v>2</v>
      </c>
      <c r="DQ210" s="66">
        <v>0</v>
      </c>
      <c r="DR210" s="31">
        <v>1</v>
      </c>
      <c r="DS210" s="32">
        <f>PRODUCT(Таблица1[[#This Row],[РЕЙТИНГ НТЛ]:[РЕГ НТЛ]])</f>
        <v>0</v>
      </c>
      <c r="DT210" s="70">
        <f>SUM(Таблица1[[#This Row],[РЕЙТИНГ DPT]:[РЕЙТИНГ НТЛ]])</f>
        <v>2</v>
      </c>
    </row>
    <row r="211" spans="1:124" x14ac:dyDescent="0.25">
      <c r="A211" s="29">
        <v>258</v>
      </c>
      <c r="B211" s="34" t="s">
        <v>383</v>
      </c>
      <c r="C211" s="14" t="s">
        <v>102</v>
      </c>
      <c r="D211" s="30" t="s">
        <v>103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>
        <v>3</v>
      </c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30"/>
      <c r="DL211" s="30"/>
      <c r="DM211" s="30"/>
      <c r="DN211" s="30"/>
      <c r="DO211" s="30"/>
      <c r="DP211" s="56">
        <v>2</v>
      </c>
      <c r="DQ211" s="66">
        <v>0</v>
      </c>
      <c r="DR211" s="31">
        <v>1</v>
      </c>
      <c r="DS211" s="32">
        <f>PRODUCT(Таблица1[[#This Row],[РЕЙТИНГ НТЛ]:[РЕГ НТЛ]])</f>
        <v>0</v>
      </c>
      <c r="DT211" s="70">
        <f>SUM(Таблица1[[#This Row],[РЕЙТИНГ DPT]:[РЕЙТИНГ НТЛ]])</f>
        <v>2</v>
      </c>
    </row>
    <row r="212" spans="1:124" x14ac:dyDescent="0.25">
      <c r="A212" s="29">
        <v>255</v>
      </c>
      <c r="B212" s="34" t="s">
        <v>384</v>
      </c>
      <c r="C212" s="14" t="s">
        <v>102</v>
      </c>
      <c r="D212" s="30" t="s">
        <v>103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>
        <v>4</v>
      </c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30"/>
      <c r="DL212" s="30"/>
      <c r="DM212" s="30"/>
      <c r="DN212" s="30"/>
      <c r="DO212" s="30"/>
      <c r="DP212" s="56">
        <v>1</v>
      </c>
      <c r="DQ212" s="66">
        <v>0</v>
      </c>
      <c r="DR212" s="31">
        <v>0</v>
      </c>
      <c r="DS212" s="32">
        <f>PRODUCT(Таблица1[[#This Row],[РЕЙТИНГ НТЛ]:[РЕГ НТЛ]])</f>
        <v>0</v>
      </c>
      <c r="DT212" s="70">
        <f>SUM(Таблица1[[#This Row],[РЕЙТИНГ DPT]:[РЕЙТИНГ НТЛ]])</f>
        <v>1</v>
      </c>
    </row>
    <row r="213" spans="1:124" x14ac:dyDescent="0.25">
      <c r="A213" s="33">
        <v>256</v>
      </c>
      <c r="B213" s="34" t="s">
        <v>385</v>
      </c>
      <c r="C213" s="14" t="s">
        <v>102</v>
      </c>
      <c r="D213" s="34" t="s">
        <v>103</v>
      </c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>
        <v>5</v>
      </c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58">
        <v>1</v>
      </c>
      <c r="DQ213" s="66">
        <v>0</v>
      </c>
      <c r="DR213" s="31">
        <v>0</v>
      </c>
      <c r="DS213" s="36">
        <f>PRODUCT(Таблица1[[#This Row],[РЕЙТИНГ НТЛ]:[РЕГ НТЛ]])</f>
        <v>0</v>
      </c>
      <c r="DT213" s="70">
        <f>SUM(Таблица1[[#This Row],[РЕЙТИНГ DPT]:[РЕЙТИНГ НТЛ]])</f>
        <v>1</v>
      </c>
    </row>
    <row r="214" spans="1:124" x14ac:dyDescent="0.25">
      <c r="A214" s="29">
        <v>148</v>
      </c>
      <c r="B214" s="34" t="s">
        <v>374</v>
      </c>
      <c r="C214" s="14" t="s">
        <v>102</v>
      </c>
      <c r="D214" s="30" t="s">
        <v>103</v>
      </c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>
        <v>1</v>
      </c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30"/>
      <c r="DL214" s="30"/>
      <c r="DM214" s="30"/>
      <c r="DN214" s="30"/>
      <c r="DO214" s="30"/>
      <c r="DP214" s="55">
        <v>3</v>
      </c>
      <c r="DQ214" s="66">
        <v>0</v>
      </c>
      <c r="DR214" s="16">
        <v>1</v>
      </c>
      <c r="DS214" s="32">
        <f>PRODUCT(Таблица1[[#This Row],[РЕЙТИНГ НТЛ]:[РЕГ НТЛ]])</f>
        <v>0</v>
      </c>
      <c r="DT214" s="70">
        <f>SUM(Таблица1[[#This Row],[РЕЙТИНГ DPT]:[РЕЙТИНГ НТЛ]])</f>
        <v>3</v>
      </c>
    </row>
    <row r="215" spans="1:124" x14ac:dyDescent="0.25">
      <c r="A215" s="29">
        <v>145</v>
      </c>
      <c r="B215" s="34" t="s">
        <v>375</v>
      </c>
      <c r="C215" s="14" t="s">
        <v>106</v>
      </c>
      <c r="D215" s="30" t="s">
        <v>198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>
        <v>2</v>
      </c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30"/>
      <c r="DL215" s="30"/>
      <c r="DM215" s="30"/>
      <c r="DN215" s="30"/>
      <c r="DO215" s="30"/>
      <c r="DP215" s="56">
        <v>2</v>
      </c>
      <c r="DQ215" s="66">
        <v>0</v>
      </c>
      <c r="DR215" s="16">
        <v>1</v>
      </c>
      <c r="DS215" s="32">
        <f>PRODUCT(Таблица1[[#This Row],[РЕЙТИНГ НТЛ]:[РЕГ НТЛ]])</f>
        <v>0</v>
      </c>
      <c r="DT215" s="70">
        <f>SUM(Таблица1[[#This Row],[РЕЙТИНГ DPT]:[РЕЙТИНГ НТЛ]])</f>
        <v>2</v>
      </c>
    </row>
    <row r="216" spans="1:124" x14ac:dyDescent="0.25">
      <c r="A216" s="29">
        <v>164</v>
      </c>
      <c r="B216" s="30" t="s">
        <v>376</v>
      </c>
      <c r="C216" s="14" t="s">
        <v>102</v>
      </c>
      <c r="D216" s="30" t="s">
        <v>103</v>
      </c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>
        <v>3</v>
      </c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30"/>
      <c r="DL216" s="30"/>
      <c r="DM216" s="30"/>
      <c r="DN216" s="30"/>
      <c r="DO216" s="30"/>
      <c r="DP216" s="56">
        <v>2</v>
      </c>
      <c r="DQ216" s="66">
        <v>0</v>
      </c>
      <c r="DR216" s="31">
        <v>1</v>
      </c>
      <c r="DS216" s="32">
        <f>PRODUCT(Таблица1[[#This Row],[РЕЙТИНГ НТЛ]:[РЕГ НТЛ]])</f>
        <v>0</v>
      </c>
      <c r="DT216" s="70">
        <f>SUM(Таблица1[[#This Row],[РЕЙТИНГ DPT]:[РЕЙТИНГ НТЛ]])</f>
        <v>2</v>
      </c>
    </row>
    <row r="217" spans="1:124" x14ac:dyDescent="0.25">
      <c r="A217" s="29">
        <v>142</v>
      </c>
      <c r="B217" s="30" t="s">
        <v>377</v>
      </c>
      <c r="C217" s="14" t="s">
        <v>102</v>
      </c>
      <c r="D217" s="30" t="s">
        <v>103</v>
      </c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>
        <v>4</v>
      </c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56">
        <v>1</v>
      </c>
      <c r="DQ217" s="66">
        <v>0</v>
      </c>
      <c r="DR217" s="31">
        <v>1</v>
      </c>
      <c r="DS217" s="32">
        <f>PRODUCT(Таблица1[[#This Row],[РЕЙТИНГ НТЛ]:[РЕГ НТЛ]])</f>
        <v>0</v>
      </c>
      <c r="DT217" s="70">
        <f>SUM(Таблица1[[#This Row],[РЕЙТИНГ DPT]:[РЕЙТИНГ НТЛ]])</f>
        <v>1</v>
      </c>
    </row>
    <row r="218" spans="1:124" x14ac:dyDescent="0.25">
      <c r="A218" s="29">
        <v>157</v>
      </c>
      <c r="B218" s="30" t="s">
        <v>378</v>
      </c>
      <c r="C218" s="14" t="s">
        <v>102</v>
      </c>
      <c r="D218" s="30" t="s">
        <v>103</v>
      </c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>
        <v>5</v>
      </c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30"/>
      <c r="DL218" s="30"/>
      <c r="DM218" s="30"/>
      <c r="DN218" s="30"/>
      <c r="DO218" s="30"/>
      <c r="DP218" s="56">
        <v>1</v>
      </c>
      <c r="DQ218" s="66">
        <v>0</v>
      </c>
      <c r="DR218" s="31">
        <v>1</v>
      </c>
      <c r="DS218" s="32">
        <f>PRODUCT(Таблица1[[#This Row],[РЕЙТИНГ НТЛ]:[РЕГ НТЛ]])</f>
        <v>0</v>
      </c>
      <c r="DT218" s="70">
        <f>SUM(Таблица1[[#This Row],[РЕЙТИНГ DPT]:[РЕЙТИНГ НТЛ]])</f>
        <v>1</v>
      </c>
    </row>
    <row r="219" spans="1:124" x14ac:dyDescent="0.25">
      <c r="A219" s="29">
        <v>149</v>
      </c>
      <c r="B219" s="30" t="s">
        <v>379</v>
      </c>
      <c r="C219" s="14" t="s">
        <v>102</v>
      </c>
      <c r="D219" s="30" t="s">
        <v>103</v>
      </c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>
        <v>6</v>
      </c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30"/>
      <c r="DL219" s="30"/>
      <c r="DM219" s="30"/>
      <c r="DN219" s="30"/>
      <c r="DO219" s="30"/>
      <c r="DP219" s="56">
        <v>1</v>
      </c>
      <c r="DQ219" s="66">
        <v>0</v>
      </c>
      <c r="DR219" s="31">
        <v>1</v>
      </c>
      <c r="DS219" s="32">
        <f>PRODUCT(Таблица1[[#This Row],[РЕЙТИНГ НТЛ]:[РЕГ НТЛ]])</f>
        <v>0</v>
      </c>
      <c r="DT219" s="70">
        <f>SUM(Таблица1[[#This Row],[РЕЙТИНГ DPT]:[РЕЙТИНГ НТЛ]])</f>
        <v>1</v>
      </c>
    </row>
    <row r="220" spans="1:124" x14ac:dyDescent="0.25">
      <c r="A220" s="29">
        <v>89</v>
      </c>
      <c r="B220" s="30" t="s">
        <v>325</v>
      </c>
      <c r="C220" s="14" t="s">
        <v>102</v>
      </c>
      <c r="D220" s="30" t="s">
        <v>103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>
        <v>7</v>
      </c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30"/>
      <c r="DL220" s="30"/>
      <c r="DM220" s="30"/>
      <c r="DN220" s="30"/>
      <c r="DO220" s="30"/>
      <c r="DP220" s="55">
        <v>0</v>
      </c>
      <c r="DQ220" s="66">
        <v>0</v>
      </c>
      <c r="DR220" s="31">
        <v>1</v>
      </c>
      <c r="DS220" s="73">
        <f>PRODUCT(Таблица1[[#This Row],[РЕЙТИНГ НТЛ]:[РЕГ НТЛ]])</f>
        <v>0</v>
      </c>
      <c r="DT220" s="74">
        <f>SUM(Таблица1[[#This Row],[РЕЙТИНГ DPT]:[РЕЙТИНГ НТЛ]])</f>
        <v>0</v>
      </c>
    </row>
    <row r="221" spans="1:124" x14ac:dyDescent="0.25">
      <c r="A221" s="29">
        <v>137</v>
      </c>
      <c r="B221" s="30" t="s">
        <v>380</v>
      </c>
      <c r="C221" s="14" t="s">
        <v>102</v>
      </c>
      <c r="D221" s="30" t="s">
        <v>103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>
        <v>8</v>
      </c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30"/>
      <c r="DL221" s="30"/>
      <c r="DM221" s="30"/>
      <c r="DN221" s="30"/>
      <c r="DO221" s="30"/>
      <c r="DP221" s="55">
        <v>0</v>
      </c>
      <c r="DQ221" s="66">
        <v>0</v>
      </c>
      <c r="DR221" s="31">
        <v>1</v>
      </c>
      <c r="DS221" s="73">
        <f>PRODUCT(Таблица1[[#This Row],[РЕЙТИНГ НТЛ]:[РЕГ НТЛ]])</f>
        <v>0</v>
      </c>
      <c r="DT221" s="74">
        <f>SUM(Таблица1[[#This Row],[РЕЙТИНГ DPT]:[РЕЙТИНГ НТЛ]])</f>
        <v>0</v>
      </c>
    </row>
    <row r="222" spans="1:124" x14ac:dyDescent="0.25">
      <c r="A222" s="29">
        <v>169</v>
      </c>
      <c r="B222" s="30" t="s">
        <v>381</v>
      </c>
      <c r="C222" s="14" t="s">
        <v>102</v>
      </c>
      <c r="D222" s="30" t="s">
        <v>103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>
        <v>9</v>
      </c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30"/>
      <c r="DL222" s="30"/>
      <c r="DM222" s="30"/>
      <c r="DN222" s="30"/>
      <c r="DO222" s="30"/>
      <c r="DP222" s="55">
        <v>0</v>
      </c>
      <c r="DQ222" s="66">
        <v>0</v>
      </c>
      <c r="DR222" s="31">
        <v>1</v>
      </c>
      <c r="DS222" s="73">
        <f>PRODUCT(Таблица1[[#This Row],[РЕЙТИНГ НТЛ]:[РЕГ НТЛ]])</f>
        <v>0</v>
      </c>
      <c r="DT222" s="74">
        <f>SUM(Таблица1[[#This Row],[РЕЙТИНГ DPT]:[РЕЙТИНГ НТЛ]])</f>
        <v>0</v>
      </c>
    </row>
    <row r="223" spans="1:124" x14ac:dyDescent="0.25">
      <c r="A223" s="33">
        <v>136</v>
      </c>
      <c r="B223" s="34" t="s">
        <v>370</v>
      </c>
      <c r="C223" s="14" t="s">
        <v>104</v>
      </c>
      <c r="D223" s="34" t="s">
        <v>105</v>
      </c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>
        <v>1</v>
      </c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58">
        <v>3</v>
      </c>
      <c r="DQ223" s="66">
        <v>0</v>
      </c>
      <c r="DR223" s="16">
        <v>1</v>
      </c>
      <c r="DS223" s="36">
        <f>PRODUCT(Таблица1[[#This Row],[РЕЙТИНГ НТЛ]:[РЕГ НТЛ]])</f>
        <v>0</v>
      </c>
      <c r="DT223" s="70">
        <f>SUM(Таблица1[[#This Row],[РЕЙТИНГ DPT]:[РЕЙТИНГ НТЛ]])</f>
        <v>3</v>
      </c>
    </row>
    <row r="224" spans="1:124" x14ac:dyDescent="0.25">
      <c r="A224" s="29">
        <v>139</v>
      </c>
      <c r="B224" s="30" t="s">
        <v>371</v>
      </c>
      <c r="C224" s="14" t="s">
        <v>106</v>
      </c>
      <c r="D224" s="30" t="s">
        <v>198</v>
      </c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>
        <v>2</v>
      </c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30"/>
      <c r="DL224" s="30"/>
      <c r="DM224" s="30"/>
      <c r="DN224" s="30"/>
      <c r="DO224" s="30"/>
      <c r="DP224" s="56">
        <v>2</v>
      </c>
      <c r="DQ224" s="66">
        <v>0</v>
      </c>
      <c r="DR224" s="31">
        <v>0</v>
      </c>
      <c r="DS224" s="32">
        <f>PRODUCT(Таблица1[[#This Row],[РЕЙТИНГ НТЛ]:[РЕГ НТЛ]])</f>
        <v>0</v>
      </c>
      <c r="DT224" s="70">
        <f>SUM(Таблица1[[#This Row],[РЕЙТИНГ DPT]:[РЕЙТИНГ НТЛ]])</f>
        <v>2</v>
      </c>
    </row>
    <row r="225" spans="1:124" x14ac:dyDescent="0.25">
      <c r="A225" s="29">
        <v>166</v>
      </c>
      <c r="B225" s="30" t="s">
        <v>372</v>
      </c>
      <c r="C225" s="14" t="s">
        <v>190</v>
      </c>
      <c r="D225" s="30" t="s">
        <v>185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>
        <v>3</v>
      </c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30"/>
      <c r="DL225" s="30"/>
      <c r="DM225" s="30"/>
      <c r="DN225" s="30"/>
      <c r="DO225" s="30"/>
      <c r="DP225" s="56">
        <v>2</v>
      </c>
      <c r="DQ225" s="66">
        <v>0</v>
      </c>
      <c r="DR225" s="16">
        <v>0</v>
      </c>
      <c r="DS225" s="32">
        <f>PRODUCT(Таблица1[[#This Row],[РЕЙТИНГ НТЛ]:[РЕГ НТЛ]])</f>
        <v>0</v>
      </c>
      <c r="DT225" s="70">
        <f>SUM(Таблица1[[#This Row],[РЕЙТИНГ DPT]:[РЕЙТИНГ НТЛ]])</f>
        <v>2</v>
      </c>
    </row>
    <row r="226" spans="1:124" x14ac:dyDescent="0.25">
      <c r="A226" s="33">
        <v>168</v>
      </c>
      <c r="B226" s="30" t="s">
        <v>373</v>
      </c>
      <c r="C226" s="14" t="s">
        <v>190</v>
      </c>
      <c r="D226" s="34" t="s">
        <v>185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>
        <v>4</v>
      </c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60">
        <v>1</v>
      </c>
      <c r="DQ226" s="66">
        <v>0</v>
      </c>
      <c r="DR226" s="16">
        <v>0</v>
      </c>
      <c r="DS226" s="36">
        <f>PRODUCT(Таблица1[[#This Row],[РЕЙТИНГ НТЛ]:[РЕГ НТЛ]])</f>
        <v>0</v>
      </c>
      <c r="DT226" s="70">
        <f>SUM(Таблица1[[#This Row],[РЕЙТИНГ DPT]:[РЕЙТИНГ НТЛ]])</f>
        <v>1</v>
      </c>
    </row>
    <row r="227" spans="1:124" x14ac:dyDescent="0.25">
      <c r="A227" s="29">
        <v>160</v>
      </c>
      <c r="B227" s="14" t="s">
        <v>422</v>
      </c>
      <c r="C227" s="14" t="s">
        <v>102</v>
      </c>
      <c r="D227" s="30" t="s">
        <v>103</v>
      </c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>
        <v>1</v>
      </c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56">
        <v>6</v>
      </c>
      <c r="DQ227" s="66">
        <v>0</v>
      </c>
      <c r="DR227" s="31">
        <v>1</v>
      </c>
      <c r="DS227" s="32">
        <f>PRODUCT(Таблица1[[#This Row],[РЕЙТИНГ НТЛ]:[РЕГ НТЛ]])</f>
        <v>0</v>
      </c>
      <c r="DT227" s="70">
        <f>SUM(Таблица1[[#This Row],[РЕЙТИНГ DPT]:[РЕЙТИНГ НТЛ]])</f>
        <v>6</v>
      </c>
    </row>
    <row r="228" spans="1:124" x14ac:dyDescent="0.25">
      <c r="A228" s="29">
        <v>142</v>
      </c>
      <c r="B228" s="14" t="s">
        <v>419</v>
      </c>
      <c r="C228" s="14" t="s">
        <v>102</v>
      </c>
      <c r="D228" s="30" t="s">
        <v>103</v>
      </c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>
        <v>2</v>
      </c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55">
        <v>4</v>
      </c>
      <c r="DQ228" s="66">
        <v>0</v>
      </c>
      <c r="DR228" s="31">
        <v>1</v>
      </c>
      <c r="DS228" s="32">
        <f>PRODUCT(Таблица1[[#This Row],[РЕЙТИНГ НТЛ]:[РЕГ НТЛ]])</f>
        <v>0</v>
      </c>
      <c r="DT228" s="70">
        <f>SUM(Таблица1[[#This Row],[РЕЙТИНГ DPT]:[РЕЙТИНГ НТЛ]])</f>
        <v>4</v>
      </c>
    </row>
    <row r="229" spans="1:124" x14ac:dyDescent="0.25">
      <c r="A229" s="29">
        <v>161</v>
      </c>
      <c r="B229" s="14" t="s">
        <v>424</v>
      </c>
      <c r="C229" s="14" t="s">
        <v>102</v>
      </c>
      <c r="D229" s="30" t="s">
        <v>103</v>
      </c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>
        <v>3</v>
      </c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55">
        <v>4</v>
      </c>
      <c r="DQ229" s="66">
        <v>0</v>
      </c>
      <c r="DR229" s="31">
        <v>1</v>
      </c>
      <c r="DS229" s="32">
        <f>PRODUCT(Таблица1[[#This Row],[РЕЙТИНГ НТЛ]:[РЕГ НТЛ]])</f>
        <v>0</v>
      </c>
      <c r="DT229" s="70">
        <f>SUM(Таблица1[[#This Row],[РЕЙТИНГ DPT]:[РЕЙТИНГ НТЛ]])</f>
        <v>4</v>
      </c>
    </row>
    <row r="230" spans="1:124" x14ac:dyDescent="0.25">
      <c r="A230" s="29">
        <v>166</v>
      </c>
      <c r="B230" s="14" t="s">
        <v>437</v>
      </c>
      <c r="C230" s="14" t="s">
        <v>190</v>
      </c>
      <c r="D230" s="30" t="s">
        <v>185</v>
      </c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>
        <v>4</v>
      </c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30"/>
      <c r="DL230" s="30"/>
      <c r="DM230" s="30"/>
      <c r="DN230" s="30"/>
      <c r="DO230" s="30"/>
      <c r="DP230" s="55">
        <v>2</v>
      </c>
      <c r="DQ230" s="66">
        <v>0</v>
      </c>
      <c r="DR230" s="16">
        <v>0</v>
      </c>
      <c r="DS230" s="32">
        <f>PRODUCT(Таблица1[[#This Row],[РЕЙТИНГ НТЛ]:[РЕГ НТЛ]])</f>
        <v>0</v>
      </c>
      <c r="DT230" s="70">
        <f>SUM(Таблица1[[#This Row],[РЕЙТИНГ DPT]:[РЕЙТИНГ НТЛ]])</f>
        <v>2</v>
      </c>
    </row>
    <row r="231" spans="1:124" x14ac:dyDescent="0.25">
      <c r="A231" s="29">
        <v>126</v>
      </c>
      <c r="B231" s="30" t="s">
        <v>334</v>
      </c>
      <c r="C231" s="14" t="s">
        <v>102</v>
      </c>
      <c r="D231" s="30" t="s">
        <v>103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>
        <v>1</v>
      </c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30"/>
      <c r="DL231" s="30"/>
      <c r="DM231" s="30"/>
      <c r="DN231" s="30"/>
      <c r="DO231" s="30"/>
      <c r="DP231" s="55">
        <v>0</v>
      </c>
      <c r="DQ231" s="48">
        <v>3</v>
      </c>
      <c r="DR231" s="31">
        <v>1</v>
      </c>
      <c r="DS231" s="73">
        <f>PRODUCT(Таблица1[[#This Row],[РЕЙТИНГ НТЛ]:[РЕГ НТЛ]])</f>
        <v>3</v>
      </c>
      <c r="DT231" s="74">
        <f>SUM(Таблица1[[#This Row],[РЕЙТИНГ DPT]:[РЕЙТИНГ НТЛ]])</f>
        <v>3</v>
      </c>
    </row>
    <row r="232" spans="1:124" x14ac:dyDescent="0.25">
      <c r="A232" s="33">
        <v>123</v>
      </c>
      <c r="B232" s="34" t="s">
        <v>364</v>
      </c>
      <c r="C232" s="14" t="s">
        <v>102</v>
      </c>
      <c r="D232" s="34" t="s">
        <v>103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>
        <v>2</v>
      </c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55">
        <v>0</v>
      </c>
      <c r="DQ232" s="50">
        <v>2</v>
      </c>
      <c r="DR232" s="31">
        <v>1</v>
      </c>
      <c r="DS232" s="75">
        <f>PRODUCT(Таблица1[[#This Row],[РЕЙТИНГ НТЛ]:[РЕГ НТЛ]])</f>
        <v>2</v>
      </c>
      <c r="DT232" s="74">
        <f>SUM(Таблица1[[#This Row],[РЕЙТИНГ DPT]:[РЕЙТИНГ НТЛ]])</f>
        <v>2</v>
      </c>
    </row>
    <row r="233" spans="1:124" x14ac:dyDescent="0.25">
      <c r="A233" s="29">
        <v>107</v>
      </c>
      <c r="B233" s="34" t="s">
        <v>328</v>
      </c>
      <c r="C233" s="14" t="s">
        <v>102</v>
      </c>
      <c r="D233" s="30" t="s">
        <v>103</v>
      </c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>
        <v>3</v>
      </c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55">
        <v>0</v>
      </c>
      <c r="DQ233" s="48">
        <v>2</v>
      </c>
      <c r="DR233" s="31">
        <v>1</v>
      </c>
      <c r="DS233" s="73">
        <f>PRODUCT(Таблица1[[#This Row],[РЕЙТИНГ НТЛ]:[РЕГ НТЛ]])</f>
        <v>2</v>
      </c>
      <c r="DT233" s="74">
        <f>SUM(Таблица1[[#This Row],[РЕЙТИНГ DPT]:[РЕЙТИНГ НТЛ]])</f>
        <v>2</v>
      </c>
    </row>
    <row r="234" spans="1:124" x14ac:dyDescent="0.25">
      <c r="A234" s="29">
        <v>108</v>
      </c>
      <c r="B234" s="34" t="s">
        <v>329</v>
      </c>
      <c r="C234" s="14" t="s">
        <v>102</v>
      </c>
      <c r="D234" s="30" t="s">
        <v>103</v>
      </c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>
        <v>4</v>
      </c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55">
        <v>0</v>
      </c>
      <c r="DQ234" s="48">
        <v>1</v>
      </c>
      <c r="DR234" s="31">
        <v>1</v>
      </c>
      <c r="DS234" s="73">
        <f>PRODUCT(Таблица1[[#This Row],[РЕЙТИНГ НТЛ]:[РЕГ НТЛ]])</f>
        <v>1</v>
      </c>
      <c r="DT234" s="74">
        <f>SUM(Таблица1[[#This Row],[РЕЙТИНГ DPT]:[РЕЙТИНГ НТЛ]])</f>
        <v>1</v>
      </c>
    </row>
    <row r="235" spans="1:124" x14ac:dyDescent="0.25">
      <c r="A235" s="29">
        <v>120</v>
      </c>
      <c r="B235" s="34" t="s">
        <v>344</v>
      </c>
      <c r="C235" s="14" t="s">
        <v>106</v>
      </c>
      <c r="D235" s="30" t="s">
        <v>107</v>
      </c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>
        <v>5</v>
      </c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30"/>
      <c r="DL235" s="30"/>
      <c r="DM235" s="30"/>
      <c r="DN235" s="30"/>
      <c r="DO235" s="30"/>
      <c r="DP235" s="55">
        <v>0</v>
      </c>
      <c r="DQ235" s="48">
        <v>1</v>
      </c>
      <c r="DR235" s="16">
        <v>1</v>
      </c>
      <c r="DS235" s="73">
        <f>PRODUCT(Таблица1[[#This Row],[РЕЙТИНГ НТЛ]:[РЕГ НТЛ]])</f>
        <v>1</v>
      </c>
      <c r="DT235" s="74">
        <f>SUM(Таблица1[[#This Row],[РЕЙТИНГ DPT]:[РЕЙТИНГ НТЛ]])</f>
        <v>1</v>
      </c>
    </row>
    <row r="236" spans="1:124" x14ac:dyDescent="0.25">
      <c r="A236" s="29">
        <v>125</v>
      </c>
      <c r="B236" s="34" t="s">
        <v>326</v>
      </c>
      <c r="C236" s="14" t="s">
        <v>106</v>
      </c>
      <c r="D236" s="30" t="s">
        <v>186</v>
      </c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>
        <v>6</v>
      </c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55">
        <v>0</v>
      </c>
      <c r="DQ236" s="48">
        <v>1</v>
      </c>
      <c r="DR236" s="16">
        <v>1</v>
      </c>
      <c r="DS236" s="73">
        <f>PRODUCT(Таблица1[[#This Row],[РЕЙТИНГ НТЛ]:[РЕГ НТЛ]])</f>
        <v>1</v>
      </c>
      <c r="DT236" s="74">
        <f>SUM(Таблица1[[#This Row],[РЕЙТИНГ DPT]:[РЕЙТИНГ НТЛ]])</f>
        <v>1</v>
      </c>
    </row>
    <row r="237" spans="1:124" x14ac:dyDescent="0.25">
      <c r="A237" s="33">
        <v>98</v>
      </c>
      <c r="B237" s="30" t="s">
        <v>330</v>
      </c>
      <c r="C237" s="14" t="s">
        <v>104</v>
      </c>
      <c r="D237" s="34" t="s">
        <v>105</v>
      </c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>
        <v>7</v>
      </c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55">
        <v>0</v>
      </c>
      <c r="DQ237" s="66">
        <v>0</v>
      </c>
      <c r="DR237" s="19">
        <v>1</v>
      </c>
      <c r="DS237" s="75">
        <f>PRODUCT(Таблица1[[#This Row],[РЕЙТИНГ НТЛ]:[РЕГ НТЛ]])</f>
        <v>0</v>
      </c>
      <c r="DT237" s="74">
        <f>SUM(Таблица1[[#This Row],[РЕЙТИНГ DPT]:[РЕЙТИНГ НТЛ]])</f>
        <v>0</v>
      </c>
    </row>
    <row r="238" spans="1:124" x14ac:dyDescent="0.25">
      <c r="A238" s="29">
        <v>85</v>
      </c>
      <c r="B238" s="30" t="s">
        <v>365</v>
      </c>
      <c r="C238" s="14" t="s">
        <v>102</v>
      </c>
      <c r="D238" s="30" t="s">
        <v>103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 t="s">
        <v>149</v>
      </c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30"/>
      <c r="DL238" s="30"/>
      <c r="DM238" s="30"/>
      <c r="DN238" s="30"/>
      <c r="DO238" s="30"/>
      <c r="DP238" s="55">
        <v>0</v>
      </c>
      <c r="DQ238" s="66">
        <v>0</v>
      </c>
      <c r="DR238" s="31">
        <v>0</v>
      </c>
      <c r="DS238" s="73">
        <f>PRODUCT(Таблица1[[#This Row],[РЕЙТИНГ НТЛ]:[РЕГ НТЛ]])</f>
        <v>0</v>
      </c>
      <c r="DT238" s="74">
        <f>SUM(Таблица1[[#This Row],[РЕЙТИНГ DPT]:[РЕЙТИНГ НТЛ]])</f>
        <v>0</v>
      </c>
    </row>
    <row r="239" spans="1:124" x14ac:dyDescent="0.25">
      <c r="A239" s="29">
        <v>92</v>
      </c>
      <c r="B239" s="30" t="s">
        <v>368</v>
      </c>
      <c r="C239" s="14" t="s">
        <v>102</v>
      </c>
      <c r="D239" s="30" t="s">
        <v>103</v>
      </c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 t="s">
        <v>149</v>
      </c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30"/>
      <c r="DL239" s="30"/>
      <c r="DM239" s="30"/>
      <c r="DN239" s="30"/>
      <c r="DO239" s="30"/>
      <c r="DP239" s="55">
        <v>0</v>
      </c>
      <c r="DQ239" s="66">
        <v>0</v>
      </c>
      <c r="DR239" s="31">
        <v>1</v>
      </c>
      <c r="DS239" s="73">
        <f>PRODUCT(Таблица1[[#This Row],[РЕЙТИНГ НТЛ]:[РЕГ НТЛ]])</f>
        <v>0</v>
      </c>
      <c r="DT239" s="74">
        <f>SUM(Таблица1[[#This Row],[РЕЙТИНГ DPT]:[РЕЙТИНГ НТЛ]])</f>
        <v>0</v>
      </c>
    </row>
    <row r="240" spans="1:124" x14ac:dyDescent="0.25">
      <c r="A240" s="33">
        <v>243</v>
      </c>
      <c r="B240" s="30" t="s">
        <v>331</v>
      </c>
      <c r="C240" s="14" t="s">
        <v>111</v>
      </c>
      <c r="D240" s="34" t="s">
        <v>112</v>
      </c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 t="s">
        <v>150</v>
      </c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55">
        <v>0</v>
      </c>
      <c r="DQ240" s="66">
        <v>0</v>
      </c>
      <c r="DR240" s="35">
        <v>1</v>
      </c>
      <c r="DS240" s="75">
        <f>PRODUCT(Таблица1[[#This Row],[РЕЙТИНГ НТЛ]:[РЕГ НТЛ]])</f>
        <v>0</v>
      </c>
      <c r="DT240" s="74">
        <f>SUM(Таблица1[[#This Row],[РЕЙТИНГ DPT]:[РЕЙТИНГ НТЛ]])</f>
        <v>0</v>
      </c>
    </row>
    <row r="241" spans="1:124" x14ac:dyDescent="0.25">
      <c r="A241" s="29">
        <v>251</v>
      </c>
      <c r="B241" s="30" t="s">
        <v>361</v>
      </c>
      <c r="C241" s="14" t="s">
        <v>111</v>
      </c>
      <c r="D241" s="30" t="s">
        <v>112</v>
      </c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 t="s">
        <v>150</v>
      </c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55">
        <v>0</v>
      </c>
      <c r="DQ241" s="66">
        <v>0</v>
      </c>
      <c r="DR241" s="31">
        <v>0</v>
      </c>
      <c r="DS241" s="73">
        <f>PRODUCT(Таблица1[[#This Row],[РЕЙТИНГ НТЛ]:[РЕГ НТЛ]])</f>
        <v>0</v>
      </c>
      <c r="DT241" s="74">
        <f>SUM(Таблица1[[#This Row],[РЕЙТИНГ DPT]:[РЕЙТИНГ НТЛ]])</f>
        <v>0</v>
      </c>
    </row>
    <row r="242" spans="1:124" x14ac:dyDescent="0.25">
      <c r="A242" s="29">
        <v>116</v>
      </c>
      <c r="B242" s="30" t="s">
        <v>367</v>
      </c>
      <c r="C242" s="14" t="s">
        <v>190</v>
      </c>
      <c r="D242" s="30" t="s">
        <v>185</v>
      </c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 t="s">
        <v>125</v>
      </c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30"/>
      <c r="DL242" s="30"/>
      <c r="DM242" s="30"/>
      <c r="DN242" s="30"/>
      <c r="DO242" s="30"/>
      <c r="DP242" s="55">
        <v>0</v>
      </c>
      <c r="DQ242" s="66">
        <v>0</v>
      </c>
      <c r="DR242" s="16">
        <v>0</v>
      </c>
      <c r="DS242" s="73">
        <f>PRODUCT(Таблица1[[#This Row],[РЕЙТИНГ НТЛ]:[РЕГ НТЛ]])</f>
        <v>0</v>
      </c>
      <c r="DT242" s="74">
        <f>SUM(Таблица1[[#This Row],[РЕЙТИНГ DPT]:[РЕЙТИНГ НТЛ]])</f>
        <v>0</v>
      </c>
    </row>
    <row r="243" spans="1:124" x14ac:dyDescent="0.25">
      <c r="A243" s="29">
        <v>105</v>
      </c>
      <c r="B243" s="30" t="s">
        <v>366</v>
      </c>
      <c r="C243" s="14" t="s">
        <v>190</v>
      </c>
      <c r="D243" s="30" t="s">
        <v>185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 t="s">
        <v>125</v>
      </c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30"/>
      <c r="DL243" s="30"/>
      <c r="DM243" s="30"/>
      <c r="DN243" s="30"/>
      <c r="DO243" s="30"/>
      <c r="DP243" s="55">
        <v>0</v>
      </c>
      <c r="DQ243" s="66">
        <v>0</v>
      </c>
      <c r="DR243" s="16">
        <v>0</v>
      </c>
      <c r="DS243" s="73">
        <f>PRODUCT(Таблица1[[#This Row],[РЕЙТИНГ НТЛ]:[РЕГ НТЛ]])</f>
        <v>0</v>
      </c>
      <c r="DT243" s="74">
        <f>SUM(Таблица1[[#This Row],[РЕЙТИНГ DPT]:[РЕЙТИНГ НТЛ]])</f>
        <v>0</v>
      </c>
    </row>
    <row r="244" spans="1:124" x14ac:dyDescent="0.25">
      <c r="A244" s="29">
        <v>250</v>
      </c>
      <c r="B244" s="30" t="s">
        <v>360</v>
      </c>
      <c r="C244" s="14" t="s">
        <v>111</v>
      </c>
      <c r="D244" s="30" t="s">
        <v>112</v>
      </c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 t="s">
        <v>197</v>
      </c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30"/>
      <c r="DL244" s="30"/>
      <c r="DM244" s="30"/>
      <c r="DN244" s="30"/>
      <c r="DO244" s="30"/>
      <c r="DP244" s="55">
        <v>0</v>
      </c>
      <c r="DQ244" s="66">
        <v>0</v>
      </c>
      <c r="DR244" s="31">
        <v>1</v>
      </c>
      <c r="DS244" s="73">
        <f>PRODUCT(Таблица1[[#This Row],[РЕЙТИНГ НТЛ]:[РЕГ НТЛ]])</f>
        <v>0</v>
      </c>
      <c r="DT244" s="74">
        <f>SUM(Таблица1[[#This Row],[РЕЙТИНГ DPT]:[РЕЙТИНГ НТЛ]])</f>
        <v>0</v>
      </c>
    </row>
    <row r="245" spans="1:124" x14ac:dyDescent="0.25">
      <c r="A245" s="29">
        <v>78</v>
      </c>
      <c r="B245" s="30" t="s">
        <v>351</v>
      </c>
      <c r="C245" s="14" t="s">
        <v>111</v>
      </c>
      <c r="D245" s="30" t="s">
        <v>112</v>
      </c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 t="s">
        <v>197</v>
      </c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30"/>
      <c r="DL245" s="30"/>
      <c r="DM245" s="30"/>
      <c r="DN245" s="30"/>
      <c r="DO245" s="30"/>
      <c r="DP245" s="55">
        <v>0</v>
      </c>
      <c r="DQ245" s="66">
        <v>0</v>
      </c>
      <c r="DR245" s="31">
        <v>1</v>
      </c>
      <c r="DS245" s="73">
        <f>PRODUCT(Таблица1[[#This Row],[РЕЙТИНГ НТЛ]:[РЕГ НТЛ]])</f>
        <v>0</v>
      </c>
      <c r="DT245" s="74">
        <f>SUM(Таблица1[[#This Row],[РЕЙТИНГ DPT]:[РЕЙТИНГ НТЛ]])</f>
        <v>0</v>
      </c>
    </row>
    <row r="246" spans="1:124" x14ac:dyDescent="0.25">
      <c r="A246" s="29">
        <v>117</v>
      </c>
      <c r="B246" s="30" t="s">
        <v>339</v>
      </c>
      <c r="C246" s="14" t="s">
        <v>111</v>
      </c>
      <c r="D246" s="30" t="s">
        <v>112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 t="s">
        <v>197</v>
      </c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30"/>
      <c r="DL246" s="30"/>
      <c r="DM246" s="30"/>
      <c r="DN246" s="30"/>
      <c r="DO246" s="30"/>
      <c r="DP246" s="55">
        <v>0</v>
      </c>
      <c r="DQ246" s="66">
        <v>0</v>
      </c>
      <c r="DR246" s="31">
        <v>1</v>
      </c>
      <c r="DS246" s="73">
        <f>PRODUCT(Таблица1[[#This Row],[РЕЙТИНГ НТЛ]:[РЕГ НТЛ]])</f>
        <v>0</v>
      </c>
      <c r="DT246" s="74">
        <f>SUM(Таблица1[[#This Row],[РЕЙТИНГ DPT]:[РЕЙТИНГ НТЛ]])</f>
        <v>0</v>
      </c>
    </row>
    <row r="247" spans="1:124" x14ac:dyDescent="0.25">
      <c r="A247" s="33">
        <v>254</v>
      </c>
      <c r="B247" s="34" t="s">
        <v>350</v>
      </c>
      <c r="C247" s="14" t="s">
        <v>111</v>
      </c>
      <c r="D247" s="34" t="s">
        <v>112</v>
      </c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 t="s">
        <v>197</v>
      </c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55">
        <v>0</v>
      </c>
      <c r="DQ247" s="66">
        <v>0</v>
      </c>
      <c r="DR247" s="35">
        <v>0</v>
      </c>
      <c r="DS247" s="75">
        <f>PRODUCT(Таблица1[[#This Row],[РЕЙТИНГ НТЛ]:[РЕГ НТЛ]])</f>
        <v>0</v>
      </c>
      <c r="DT247" s="74">
        <f>SUM(Таблица1[[#This Row],[РЕЙТИНГ DPT]:[РЕЙТИНГ НТЛ]])</f>
        <v>0</v>
      </c>
    </row>
    <row r="248" spans="1:124" x14ac:dyDescent="0.25">
      <c r="A248" s="29">
        <v>242</v>
      </c>
      <c r="B248" s="30" t="s">
        <v>357</v>
      </c>
      <c r="C248" s="14" t="s">
        <v>111</v>
      </c>
      <c r="D248" s="30" t="s">
        <v>112</v>
      </c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 t="s">
        <v>197</v>
      </c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30"/>
      <c r="DL248" s="30"/>
      <c r="DM248" s="30"/>
      <c r="DN248" s="30"/>
      <c r="DO248" s="30"/>
      <c r="DP248" s="55">
        <v>0</v>
      </c>
      <c r="DQ248" s="66">
        <v>0</v>
      </c>
      <c r="DR248" s="31">
        <v>0</v>
      </c>
      <c r="DS248" s="73">
        <f>PRODUCT(Таблица1[[#This Row],[РЕЙТИНГ НТЛ]:[РЕГ НТЛ]])</f>
        <v>0</v>
      </c>
      <c r="DT248" s="74">
        <f>SUM(Таблица1[[#This Row],[РЕЙТИНГ DPT]:[РЕЙТИНГ НТЛ]])</f>
        <v>0</v>
      </c>
    </row>
    <row r="249" spans="1:124" x14ac:dyDescent="0.25">
      <c r="A249" s="29">
        <v>80</v>
      </c>
      <c r="B249" s="30" t="s">
        <v>369</v>
      </c>
      <c r="C249" s="14" t="s">
        <v>111</v>
      </c>
      <c r="D249" s="30" t="s">
        <v>112</v>
      </c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 t="s">
        <v>126</v>
      </c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30"/>
      <c r="DL249" s="30"/>
      <c r="DM249" s="30"/>
      <c r="DN249" s="30"/>
      <c r="DO249" s="30"/>
      <c r="DP249" s="55">
        <v>0</v>
      </c>
      <c r="DQ249" s="66">
        <v>0</v>
      </c>
      <c r="DR249" s="31">
        <v>1</v>
      </c>
      <c r="DS249" s="73">
        <f>PRODUCT(Таблица1[[#This Row],[РЕЙТИНГ НТЛ]:[РЕГ НТЛ]])</f>
        <v>0</v>
      </c>
      <c r="DT249" s="74">
        <f>SUM(Таблица1[[#This Row],[РЕЙТИНГ DPT]:[РЕЙТИНГ НТЛ]])</f>
        <v>0</v>
      </c>
    </row>
    <row r="250" spans="1:124" x14ac:dyDescent="0.25">
      <c r="A250" s="29">
        <v>118</v>
      </c>
      <c r="B250" s="30" t="s">
        <v>332</v>
      </c>
      <c r="C250" s="14" t="s">
        <v>104</v>
      </c>
      <c r="D250" s="30" t="s">
        <v>105</v>
      </c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 t="s">
        <v>126</v>
      </c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30"/>
      <c r="DL250" s="30"/>
      <c r="DM250" s="30"/>
      <c r="DN250" s="30"/>
      <c r="DO250" s="30"/>
      <c r="DP250" s="55">
        <v>0</v>
      </c>
      <c r="DQ250" s="66">
        <v>0</v>
      </c>
      <c r="DR250" s="16">
        <v>1</v>
      </c>
      <c r="DS250" s="73">
        <f>PRODUCT(Таблица1[[#This Row],[РЕЙТИНГ НТЛ]:[РЕГ НТЛ]])</f>
        <v>0</v>
      </c>
      <c r="DT250" s="74">
        <f>SUM(Таблица1[[#This Row],[РЕЙТИНГ DPT]:[РЕЙТИНГ НТЛ]])</f>
        <v>0</v>
      </c>
    </row>
    <row r="251" spans="1:124" x14ac:dyDescent="0.25">
      <c r="A251" s="33">
        <v>113</v>
      </c>
      <c r="B251" s="34" t="s">
        <v>335</v>
      </c>
      <c r="C251" s="14" t="s">
        <v>116</v>
      </c>
      <c r="D251" s="34" t="s">
        <v>148</v>
      </c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 t="s">
        <v>126</v>
      </c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55">
        <v>0</v>
      </c>
      <c r="DQ251" s="66">
        <v>0</v>
      </c>
      <c r="DR251" s="19">
        <v>0</v>
      </c>
      <c r="DS251" s="75">
        <f>PRODUCT(Таблица1[[#This Row],[РЕЙТИНГ НТЛ]:[РЕГ НТЛ]])</f>
        <v>0</v>
      </c>
      <c r="DT251" s="74">
        <f>SUM(Таблица1[[#This Row],[РЕЙТИНГ DPT]:[РЕЙТИНГ НТЛ]])</f>
        <v>0</v>
      </c>
    </row>
    <row r="252" spans="1:124" x14ac:dyDescent="0.25">
      <c r="A252" s="13">
        <v>45</v>
      </c>
      <c r="B252" s="14" t="s">
        <v>430</v>
      </c>
      <c r="C252" s="14" t="s">
        <v>104</v>
      </c>
      <c r="D252" s="14" t="s">
        <v>105</v>
      </c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>
        <v>1</v>
      </c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55">
        <v>0</v>
      </c>
      <c r="DQ252" s="46">
        <v>6</v>
      </c>
      <c r="DR252" s="16">
        <v>1</v>
      </c>
      <c r="DS252" s="43">
        <f>PRODUCT(Таблица1[[#This Row],[РЕЙТИНГ НТЛ]:[РЕГ НТЛ]])</f>
        <v>6</v>
      </c>
      <c r="DT252" s="74">
        <f>SUM(Таблица1[[#This Row],[РЕЙТИНГ DPT]:[РЕЙТИНГ НТЛ]])</f>
        <v>6</v>
      </c>
    </row>
    <row r="253" spans="1:124" x14ac:dyDescent="0.25">
      <c r="A253" s="29">
        <v>106</v>
      </c>
      <c r="B253" s="14" t="s">
        <v>416</v>
      </c>
      <c r="C253" s="14" t="s">
        <v>102</v>
      </c>
      <c r="D253" s="30" t="s">
        <v>103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>
        <v>2</v>
      </c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30"/>
      <c r="DL253" s="30"/>
      <c r="DM253" s="30"/>
      <c r="DN253" s="30"/>
      <c r="DO253" s="30"/>
      <c r="DP253" s="55">
        <v>0</v>
      </c>
      <c r="DQ253" s="48">
        <v>4</v>
      </c>
      <c r="DR253" s="31">
        <v>1</v>
      </c>
      <c r="DS253" s="73">
        <f>PRODUCT(Таблица1[[#This Row],[РЕЙТИНГ НТЛ]:[РЕГ НТЛ]])</f>
        <v>4</v>
      </c>
      <c r="DT253" s="74">
        <f>SUM(Таблица1[[#This Row],[РЕЙТИНГ DPT]:[РЕЙТИНГ НТЛ]])</f>
        <v>4</v>
      </c>
    </row>
    <row r="254" spans="1:124" x14ac:dyDescent="0.25">
      <c r="A254" s="29">
        <v>92</v>
      </c>
      <c r="B254" s="14" t="s">
        <v>426</v>
      </c>
      <c r="C254" s="14" t="s">
        <v>102</v>
      </c>
      <c r="D254" s="30" t="s">
        <v>103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>
        <v>3</v>
      </c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30"/>
      <c r="DL254" s="30"/>
      <c r="DM254" s="30"/>
      <c r="DN254" s="30"/>
      <c r="DO254" s="30"/>
      <c r="DP254" s="55">
        <v>0</v>
      </c>
      <c r="DQ254" s="48">
        <v>4</v>
      </c>
      <c r="DR254" s="31">
        <v>1</v>
      </c>
      <c r="DS254" s="73">
        <f>PRODUCT(Таблица1[[#This Row],[РЕЙТИНГ НТЛ]:[РЕГ НТЛ]])</f>
        <v>4</v>
      </c>
      <c r="DT254" s="74">
        <f>SUM(Таблица1[[#This Row],[РЕЙТИНГ DPT]:[РЕЙТИНГ НТЛ]])</f>
        <v>4</v>
      </c>
    </row>
    <row r="255" spans="1:124" x14ac:dyDescent="0.25">
      <c r="A255" s="29">
        <v>102</v>
      </c>
      <c r="B255" s="14" t="s">
        <v>418</v>
      </c>
      <c r="C255" s="14" t="s">
        <v>102</v>
      </c>
      <c r="D255" s="30" t="s">
        <v>103</v>
      </c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>
        <v>4</v>
      </c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30"/>
      <c r="DL255" s="30"/>
      <c r="DM255" s="30"/>
      <c r="DN255" s="30"/>
      <c r="DO255" s="30"/>
      <c r="DP255" s="55">
        <v>0</v>
      </c>
      <c r="DQ255" s="48">
        <v>2</v>
      </c>
      <c r="DR255" s="16">
        <v>1</v>
      </c>
      <c r="DS255" s="73">
        <f>PRODUCT(Таблица1[[#This Row],[РЕЙТИНГ НТЛ]:[РЕГ НТЛ]])</f>
        <v>2</v>
      </c>
      <c r="DT255" s="74">
        <f>SUM(Таблица1[[#This Row],[РЕЙТИНГ DPT]:[РЕЙТИНГ НТЛ]])</f>
        <v>2</v>
      </c>
    </row>
    <row r="256" spans="1:124" x14ac:dyDescent="0.25">
      <c r="A256" s="29">
        <v>79</v>
      </c>
      <c r="B256" s="14" t="s">
        <v>429</v>
      </c>
      <c r="C256" s="14" t="s">
        <v>111</v>
      </c>
      <c r="D256" s="30" t="s">
        <v>112</v>
      </c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>
        <v>5</v>
      </c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30"/>
      <c r="DL256" s="30"/>
      <c r="DM256" s="30"/>
      <c r="DN256" s="30"/>
      <c r="DO256" s="30"/>
      <c r="DP256" s="55">
        <v>0</v>
      </c>
      <c r="DQ256" s="48">
        <v>2</v>
      </c>
      <c r="DR256" s="16">
        <v>0.5</v>
      </c>
      <c r="DS256" s="73">
        <f>PRODUCT(Таблица1[[#This Row],[РЕЙТИНГ НТЛ]:[РЕГ НТЛ]])</f>
        <v>1</v>
      </c>
      <c r="DT256" s="74">
        <f>SUM(Таблица1[[#This Row],[РЕЙТИНГ DPT]:[РЕЙТИНГ НТЛ]])</f>
        <v>2</v>
      </c>
    </row>
    <row r="257" spans="1:124" x14ac:dyDescent="0.25">
      <c r="A257" s="29">
        <v>81</v>
      </c>
      <c r="B257" s="14" t="s">
        <v>427</v>
      </c>
      <c r="C257" s="14" t="s">
        <v>111</v>
      </c>
      <c r="D257" s="30" t="s">
        <v>112</v>
      </c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>
        <v>6</v>
      </c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30"/>
      <c r="DL257" s="30"/>
      <c r="DM257" s="30"/>
      <c r="DN257" s="30"/>
      <c r="DO257" s="30"/>
      <c r="DP257" s="55">
        <v>0</v>
      </c>
      <c r="DQ257" s="48">
        <v>2</v>
      </c>
      <c r="DR257" s="31">
        <v>1</v>
      </c>
      <c r="DS257" s="73">
        <f>PRODUCT(Таблица1[[#This Row],[РЕЙТИНГ НТЛ]:[РЕГ НТЛ]])</f>
        <v>2</v>
      </c>
      <c r="DT257" s="74">
        <f>SUM(Таблица1[[#This Row],[РЕЙТИНГ DPT]:[РЕЙТИНГ НТЛ]])</f>
        <v>2</v>
      </c>
    </row>
    <row r="258" spans="1:124" x14ac:dyDescent="0.25">
      <c r="A258" s="29">
        <v>87</v>
      </c>
      <c r="B258" s="14" t="s">
        <v>423</v>
      </c>
      <c r="C258" s="14" t="s">
        <v>102</v>
      </c>
      <c r="D258" s="30" t="s">
        <v>103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>
        <v>7</v>
      </c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30"/>
      <c r="DL258" s="30"/>
      <c r="DM258" s="30"/>
      <c r="DN258" s="30"/>
      <c r="DO258" s="30"/>
      <c r="DP258" s="55">
        <v>0</v>
      </c>
      <c r="DQ258" s="66">
        <v>0</v>
      </c>
      <c r="DR258" s="16">
        <v>1</v>
      </c>
      <c r="DS258" s="73">
        <f>PRODUCT(Таблица1[[#This Row],[РЕЙТИНГ НТЛ]:[РЕГ НТЛ]])</f>
        <v>0</v>
      </c>
      <c r="DT258" s="74">
        <f>SUM(Таблица1[[#This Row],[РЕЙТИНГ DPT]:[РЕЙТИНГ НТЛ]])</f>
        <v>0</v>
      </c>
    </row>
    <row r="259" spans="1:124" x14ac:dyDescent="0.25">
      <c r="A259" s="29">
        <v>105</v>
      </c>
      <c r="B259" s="14" t="s">
        <v>438</v>
      </c>
      <c r="C259" s="14" t="s">
        <v>190</v>
      </c>
      <c r="D259" s="30" t="s">
        <v>185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>
        <v>8</v>
      </c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30"/>
      <c r="DG259" s="30"/>
      <c r="DH259" s="30"/>
      <c r="DI259" s="30"/>
      <c r="DJ259" s="30"/>
      <c r="DK259" s="30"/>
      <c r="DL259" s="30"/>
      <c r="DM259" s="30"/>
      <c r="DN259" s="30"/>
      <c r="DO259" s="30"/>
      <c r="DP259" s="55">
        <v>0</v>
      </c>
      <c r="DQ259" s="66">
        <v>0</v>
      </c>
      <c r="DR259" s="16">
        <v>0</v>
      </c>
      <c r="DS259" s="73">
        <f>PRODUCT(Таблица1[[#This Row],[РЕЙТИНГ НТЛ]:[РЕГ НТЛ]])</f>
        <v>0</v>
      </c>
      <c r="DT259" s="74">
        <f>SUM(Таблица1[[#This Row],[РЕЙТИНГ DPT]:[РЕЙТИНГ НТЛ]])</f>
        <v>0</v>
      </c>
    </row>
    <row r="260" spans="1:124" x14ac:dyDescent="0.25">
      <c r="A260" s="13">
        <v>119</v>
      </c>
      <c r="B260" s="14" t="s">
        <v>322</v>
      </c>
      <c r="C260" s="14" t="s">
        <v>102</v>
      </c>
      <c r="D260" s="14" t="s">
        <v>103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>
        <v>1</v>
      </c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55">
        <v>0</v>
      </c>
      <c r="DQ260" s="46">
        <v>3</v>
      </c>
      <c r="DR260" s="31">
        <v>1</v>
      </c>
      <c r="DS260" s="43">
        <f>PRODUCT(Таблица1[[#This Row],[РЕЙТИНГ НТЛ]:[РЕГ НТЛ]])</f>
        <v>3</v>
      </c>
      <c r="DT260" s="74">
        <f>SUM(Таблица1[[#This Row],[РЕЙТИНГ DPT]:[РЕЙТИНГ НТЛ]])</f>
        <v>3</v>
      </c>
    </row>
    <row r="261" spans="1:124" x14ac:dyDescent="0.25">
      <c r="A261" s="13">
        <v>91</v>
      </c>
      <c r="B261" s="14" t="s">
        <v>317</v>
      </c>
      <c r="C261" s="14" t="s">
        <v>102</v>
      </c>
      <c r="D261" s="14" t="s">
        <v>103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>
        <v>2</v>
      </c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55">
        <v>0</v>
      </c>
      <c r="DQ261" s="46">
        <v>2</v>
      </c>
      <c r="DR261" s="16">
        <v>1</v>
      </c>
      <c r="DS261" s="43">
        <f>PRODUCT(Таблица1[[#This Row],[РЕЙТИНГ НТЛ]:[РЕГ НТЛ]])</f>
        <v>2</v>
      </c>
      <c r="DT261" s="74">
        <f>SUM(Таблица1[[#This Row],[РЕЙТИНГ DPT]:[РЕЙТИНГ НТЛ]])</f>
        <v>2</v>
      </c>
    </row>
    <row r="262" spans="1:124" x14ac:dyDescent="0.25">
      <c r="A262" s="21">
        <v>93</v>
      </c>
      <c r="B262" s="14" t="s">
        <v>327</v>
      </c>
      <c r="C262" s="14" t="s">
        <v>102</v>
      </c>
      <c r="D262" s="18" t="s">
        <v>103</v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>
        <v>3</v>
      </c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8"/>
      <c r="CK262" s="18"/>
      <c r="CL262" s="18"/>
      <c r="CM262" s="18"/>
      <c r="CN262" s="18"/>
      <c r="CO262" s="18"/>
      <c r="CP262" s="18"/>
      <c r="CQ262" s="18"/>
      <c r="CR262" s="18"/>
      <c r="CS262" s="18"/>
      <c r="CT262" s="18"/>
      <c r="CU262" s="18"/>
      <c r="CV262" s="18"/>
      <c r="CW262" s="18"/>
      <c r="CX262" s="18"/>
      <c r="CY262" s="18"/>
      <c r="CZ262" s="18"/>
      <c r="DA262" s="18"/>
      <c r="DB262" s="18"/>
      <c r="DC262" s="18"/>
      <c r="DD262" s="18"/>
      <c r="DE262" s="18"/>
      <c r="DF262" s="18"/>
      <c r="DG262" s="18"/>
      <c r="DH262" s="18"/>
      <c r="DI262" s="18"/>
      <c r="DJ262" s="18"/>
      <c r="DK262" s="18"/>
      <c r="DL262" s="18"/>
      <c r="DM262" s="18"/>
      <c r="DN262" s="18"/>
      <c r="DO262" s="18"/>
      <c r="DP262" s="55">
        <v>0</v>
      </c>
      <c r="DQ262" s="52">
        <v>2</v>
      </c>
      <c r="DR262" s="19">
        <v>1</v>
      </c>
      <c r="DS262" s="44">
        <f>PRODUCT(Таблица1[[#This Row],[РЕЙТИНГ НТЛ]:[РЕГ НТЛ]])</f>
        <v>2</v>
      </c>
      <c r="DT262" s="74">
        <f>SUM(Таблица1[[#This Row],[РЕЙТИНГ DPT]:[РЕЙТИНГ НТЛ]])</f>
        <v>2</v>
      </c>
    </row>
    <row r="263" spans="1:124" x14ac:dyDescent="0.25">
      <c r="A263" s="13">
        <v>96</v>
      </c>
      <c r="B263" s="14" t="s">
        <v>321</v>
      </c>
      <c r="C263" s="14" t="s">
        <v>190</v>
      </c>
      <c r="D263" s="14" t="s">
        <v>185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>
        <v>4</v>
      </c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55">
        <v>0</v>
      </c>
      <c r="DQ263" s="46">
        <v>1</v>
      </c>
      <c r="DR263" s="16">
        <v>0</v>
      </c>
      <c r="DS263" s="43">
        <f>PRODUCT(Таблица1[[#This Row],[РЕЙТИНГ НТЛ]:[РЕГ НТЛ]])</f>
        <v>0</v>
      </c>
      <c r="DT263" s="74">
        <f>SUM(Таблица1[[#This Row],[РЕЙТИНГ DPT]:[РЕЙТИНГ НТЛ]])</f>
        <v>1</v>
      </c>
    </row>
    <row r="264" spans="1:124" x14ac:dyDescent="0.25">
      <c r="A264" s="13">
        <v>83</v>
      </c>
      <c r="B264" s="14" t="s">
        <v>333</v>
      </c>
      <c r="C264" s="14" t="s">
        <v>106</v>
      </c>
      <c r="D264" s="14" t="s">
        <v>109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>
        <v>5</v>
      </c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55">
        <v>0</v>
      </c>
      <c r="DQ264" s="46">
        <v>1</v>
      </c>
      <c r="DR264" s="16">
        <v>1</v>
      </c>
      <c r="DS264" s="43">
        <f>PRODUCT(Таблица1[[#This Row],[РЕЙТИНГ НТЛ]:[РЕГ НТЛ]])</f>
        <v>1</v>
      </c>
      <c r="DT264" s="74">
        <f>SUM(Таблица1[[#This Row],[РЕЙТИНГ DPT]:[РЕЙТИНГ НТЛ]])</f>
        <v>1</v>
      </c>
    </row>
    <row r="265" spans="1:124" x14ac:dyDescent="0.25">
      <c r="A265" s="21">
        <v>115</v>
      </c>
      <c r="B265" s="18" t="s">
        <v>320</v>
      </c>
      <c r="C265" s="14" t="s">
        <v>106</v>
      </c>
      <c r="D265" s="18" t="s">
        <v>110</v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>
        <v>6</v>
      </c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55">
        <v>0</v>
      </c>
      <c r="DQ265" s="52">
        <v>1</v>
      </c>
      <c r="DR265" s="19">
        <v>1</v>
      </c>
      <c r="DS265" s="44">
        <f>PRODUCT(Таблица1[[#This Row],[РЕЙТИНГ НТЛ]:[РЕГ НТЛ]])</f>
        <v>1</v>
      </c>
      <c r="DT265" s="74">
        <f>SUM(Таблица1[[#This Row],[РЕЙТИНГ DPT]:[РЕЙТИНГ НТЛ]])</f>
        <v>1</v>
      </c>
    </row>
    <row r="266" spans="1:124" x14ac:dyDescent="0.25">
      <c r="A266" s="13">
        <v>120</v>
      </c>
      <c r="B266" s="14" t="s">
        <v>344</v>
      </c>
      <c r="C266" s="14" t="s">
        <v>106</v>
      </c>
      <c r="D266" s="14" t="s">
        <v>107</v>
      </c>
      <c r="E266" s="25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>
        <v>7</v>
      </c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55">
        <v>0</v>
      </c>
      <c r="DQ266" s="66">
        <v>0</v>
      </c>
      <c r="DR266" s="16">
        <v>1</v>
      </c>
      <c r="DS266" s="43">
        <f>PRODUCT(Таблица1[[#This Row],[РЕЙТИНГ НТЛ]:[РЕГ НТЛ]])</f>
        <v>0</v>
      </c>
      <c r="DT266" s="74">
        <f>SUM(Таблица1[[#This Row],[РЕЙТИНГ DPT]:[РЕЙТИНГ НТЛ]])</f>
        <v>0</v>
      </c>
    </row>
    <row r="267" spans="1:124" x14ac:dyDescent="0.25">
      <c r="A267" s="13">
        <v>119</v>
      </c>
      <c r="B267" s="14" t="s">
        <v>322</v>
      </c>
      <c r="C267" s="14" t="s">
        <v>102</v>
      </c>
      <c r="D267" s="14" t="s">
        <v>103</v>
      </c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>
        <v>1</v>
      </c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55">
        <v>0</v>
      </c>
      <c r="DQ267" s="46">
        <v>3</v>
      </c>
      <c r="DR267" s="31">
        <v>1</v>
      </c>
      <c r="DS267" s="43">
        <f>PRODUCT(Таблица1[[#This Row],[РЕЙТИНГ НТЛ]:[РЕГ НТЛ]])</f>
        <v>3</v>
      </c>
      <c r="DT267" s="74">
        <f>SUM(Таблица1[[#This Row],[РЕЙТИНГ DPT]:[РЕЙТИНГ НТЛ]])</f>
        <v>3</v>
      </c>
    </row>
    <row r="268" spans="1:124" x14ac:dyDescent="0.25">
      <c r="A268" s="21">
        <v>93</v>
      </c>
      <c r="B268" s="18" t="s">
        <v>327</v>
      </c>
      <c r="C268" s="14" t="s">
        <v>102</v>
      </c>
      <c r="D268" s="18" t="s">
        <v>103</v>
      </c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>
        <v>2</v>
      </c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8"/>
      <c r="CK268" s="18"/>
      <c r="CL268" s="18"/>
      <c r="CM268" s="18"/>
      <c r="CN268" s="18"/>
      <c r="CO268" s="18"/>
      <c r="CP268" s="18"/>
      <c r="CQ268" s="18"/>
      <c r="CR268" s="18"/>
      <c r="CS268" s="18"/>
      <c r="CT268" s="18"/>
      <c r="CU268" s="18"/>
      <c r="CV268" s="18"/>
      <c r="CW268" s="18"/>
      <c r="CX268" s="18"/>
      <c r="CY268" s="18"/>
      <c r="CZ268" s="18"/>
      <c r="DA268" s="18"/>
      <c r="DB268" s="18"/>
      <c r="DC268" s="18"/>
      <c r="DD268" s="18"/>
      <c r="DE268" s="18"/>
      <c r="DF268" s="18"/>
      <c r="DG268" s="18"/>
      <c r="DH268" s="18"/>
      <c r="DI268" s="18"/>
      <c r="DJ268" s="18"/>
      <c r="DK268" s="18"/>
      <c r="DL268" s="18"/>
      <c r="DM268" s="18"/>
      <c r="DN268" s="18"/>
      <c r="DO268" s="18"/>
      <c r="DP268" s="55">
        <v>0</v>
      </c>
      <c r="DQ268" s="52">
        <v>2</v>
      </c>
      <c r="DR268" s="19">
        <v>1</v>
      </c>
      <c r="DS268" s="44">
        <f>PRODUCT(Таблица1[[#This Row],[РЕЙТИНГ НТЛ]:[РЕГ НТЛ]])</f>
        <v>2</v>
      </c>
      <c r="DT268" s="74">
        <f>SUM(Таблица1[[#This Row],[РЕЙТИНГ DPT]:[РЕЙТИНГ НТЛ]])</f>
        <v>2</v>
      </c>
    </row>
    <row r="269" spans="1:124" x14ac:dyDescent="0.25">
      <c r="A269" s="21">
        <v>101</v>
      </c>
      <c r="B269" s="18" t="s">
        <v>324</v>
      </c>
      <c r="C269" s="14" t="s">
        <v>102</v>
      </c>
      <c r="D269" s="18" t="s">
        <v>103</v>
      </c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>
        <v>3</v>
      </c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8"/>
      <c r="CK269" s="18"/>
      <c r="CL269" s="18"/>
      <c r="CM269" s="18"/>
      <c r="CN269" s="18"/>
      <c r="CO269" s="18"/>
      <c r="CP269" s="18"/>
      <c r="CQ269" s="18"/>
      <c r="CR269" s="18"/>
      <c r="CS269" s="18"/>
      <c r="CT269" s="18"/>
      <c r="CU269" s="18"/>
      <c r="CV269" s="18"/>
      <c r="CW269" s="18"/>
      <c r="CX269" s="18"/>
      <c r="CY269" s="18"/>
      <c r="CZ269" s="18"/>
      <c r="DA269" s="18"/>
      <c r="DB269" s="18"/>
      <c r="DC269" s="18"/>
      <c r="DD269" s="18"/>
      <c r="DE269" s="18"/>
      <c r="DF269" s="18"/>
      <c r="DG269" s="18"/>
      <c r="DH269" s="18"/>
      <c r="DI269" s="18"/>
      <c r="DJ269" s="18"/>
      <c r="DK269" s="18"/>
      <c r="DL269" s="18"/>
      <c r="DM269" s="18"/>
      <c r="DN269" s="18"/>
      <c r="DO269" s="18"/>
      <c r="DP269" s="55">
        <v>0</v>
      </c>
      <c r="DQ269" s="52">
        <v>2</v>
      </c>
      <c r="DR269" s="19">
        <v>1</v>
      </c>
      <c r="DS269" s="44">
        <f>PRODUCT(Таблица1[[#This Row],[РЕЙТИНГ НТЛ]:[РЕГ НТЛ]])</f>
        <v>2</v>
      </c>
      <c r="DT269" s="74">
        <f>SUM(Таблица1[[#This Row],[РЕЙТИНГ DPT]:[РЕЙТИНГ НТЛ]])</f>
        <v>2</v>
      </c>
    </row>
    <row r="270" spans="1:124" x14ac:dyDescent="0.25">
      <c r="A270" s="13">
        <v>83</v>
      </c>
      <c r="B270" s="14" t="s">
        <v>333</v>
      </c>
      <c r="C270" s="14" t="s">
        <v>106</v>
      </c>
      <c r="D270" s="14" t="s">
        <v>109</v>
      </c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>
        <v>4</v>
      </c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55">
        <v>0</v>
      </c>
      <c r="DQ270" s="49">
        <v>1</v>
      </c>
      <c r="DR270" s="16">
        <v>1</v>
      </c>
      <c r="DS270" s="43">
        <f>PRODUCT(Таблица1[[#This Row],[РЕЙТИНГ НТЛ]:[РЕГ НТЛ]])</f>
        <v>1</v>
      </c>
      <c r="DT270" s="74">
        <f>SUM(Таблица1[[#This Row],[РЕЙТИНГ DPT]:[РЕЙТИНГ НТЛ]])</f>
        <v>1</v>
      </c>
    </row>
    <row r="271" spans="1:124" x14ac:dyDescent="0.25">
      <c r="A271" s="13">
        <v>115</v>
      </c>
      <c r="B271" s="14" t="s">
        <v>320</v>
      </c>
      <c r="C271" s="14" t="s">
        <v>106</v>
      </c>
      <c r="D271" s="14" t="s">
        <v>110</v>
      </c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>
        <v>5</v>
      </c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55">
        <v>0</v>
      </c>
      <c r="DQ271" s="49">
        <v>1</v>
      </c>
      <c r="DR271" s="16">
        <v>1</v>
      </c>
      <c r="DS271" s="43">
        <f>PRODUCT(Таблица1[[#This Row],[РЕЙТИНГ НТЛ]:[РЕГ НТЛ]])</f>
        <v>1</v>
      </c>
      <c r="DT271" s="74">
        <f>SUM(Таблица1[[#This Row],[РЕЙТИНГ DPT]:[РЕЙТИНГ НТЛ]])</f>
        <v>1</v>
      </c>
    </row>
    <row r="272" spans="1:124" x14ac:dyDescent="0.25">
      <c r="A272" s="13">
        <v>108</v>
      </c>
      <c r="B272" s="14" t="s">
        <v>329</v>
      </c>
      <c r="C272" s="14" t="s">
        <v>102</v>
      </c>
      <c r="D272" s="14" t="s">
        <v>103</v>
      </c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>
        <v>6</v>
      </c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55">
        <v>0</v>
      </c>
      <c r="DQ272" s="49">
        <v>1</v>
      </c>
      <c r="DR272" s="16">
        <v>1</v>
      </c>
      <c r="DS272" s="43">
        <f>PRODUCT(Таблица1[[#This Row],[РЕЙТИНГ НТЛ]:[РЕГ НТЛ]])</f>
        <v>1</v>
      </c>
      <c r="DT272" s="74">
        <f>SUM(Таблица1[[#This Row],[РЕЙТИНГ DPT]:[РЕЙТИНГ НТЛ]])</f>
        <v>1</v>
      </c>
    </row>
    <row r="273" spans="1:124" x14ac:dyDescent="0.25">
      <c r="A273" s="13">
        <v>122</v>
      </c>
      <c r="B273" s="14" t="s">
        <v>363</v>
      </c>
      <c r="C273" s="14" t="s">
        <v>106</v>
      </c>
      <c r="D273" s="14" t="s">
        <v>107</v>
      </c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>
        <v>7</v>
      </c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55">
        <v>0</v>
      </c>
      <c r="DQ273" s="66">
        <v>0</v>
      </c>
      <c r="DR273" s="42">
        <v>1</v>
      </c>
      <c r="DS273" s="43">
        <f>PRODUCT(Таблица1[[#This Row],[РЕЙТИНГ НТЛ]:[РЕГ НТЛ]])</f>
        <v>0</v>
      </c>
      <c r="DT273" s="74">
        <f>SUM(Таблица1[[#This Row],[РЕЙТИНГ DPT]:[РЕЙТИНГ НТЛ]])</f>
        <v>0</v>
      </c>
    </row>
    <row r="274" spans="1:124" x14ac:dyDescent="0.25">
      <c r="A274" s="13">
        <v>114</v>
      </c>
      <c r="B274" s="14" t="s">
        <v>318</v>
      </c>
      <c r="C274" s="14" t="s">
        <v>102</v>
      </c>
      <c r="D274" s="14" t="s">
        <v>103</v>
      </c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>
        <v>1</v>
      </c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55">
        <v>0</v>
      </c>
      <c r="DQ274" s="49">
        <v>3</v>
      </c>
      <c r="DR274" s="16">
        <v>1</v>
      </c>
      <c r="DS274" s="43">
        <f>PRODUCT(Таблица1[[#This Row],[РЕЙТИНГ НТЛ]:[РЕГ НТЛ]])</f>
        <v>3</v>
      </c>
      <c r="DT274" s="74">
        <f>SUM(Таблица1[[#This Row],[РЕЙТИНГ DPT]:[РЕЙТИНГ НТЛ]])</f>
        <v>3</v>
      </c>
    </row>
    <row r="275" spans="1:124" x14ac:dyDescent="0.25">
      <c r="A275" s="13">
        <v>91</v>
      </c>
      <c r="B275" s="14" t="s">
        <v>317</v>
      </c>
      <c r="C275" s="14" t="s">
        <v>102</v>
      </c>
      <c r="D275" s="14" t="s">
        <v>103</v>
      </c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>
        <v>2</v>
      </c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55">
        <v>0</v>
      </c>
      <c r="DQ275" s="49">
        <v>2</v>
      </c>
      <c r="DR275" s="16">
        <v>1</v>
      </c>
      <c r="DS275" s="43">
        <f>PRODUCT(Таблица1[[#This Row],[РЕЙТИНГ НТЛ]:[РЕГ НТЛ]])</f>
        <v>2</v>
      </c>
      <c r="DT275" s="74">
        <f>SUM(Таблица1[[#This Row],[РЕЙТИНГ DPT]:[РЕЙТИНГ НТЛ]])</f>
        <v>2</v>
      </c>
    </row>
    <row r="276" spans="1:124" x14ac:dyDescent="0.25">
      <c r="A276" s="13">
        <v>119</v>
      </c>
      <c r="B276" s="14" t="s">
        <v>322</v>
      </c>
      <c r="C276" s="14" t="s">
        <v>102</v>
      </c>
      <c r="D276" s="14" t="s">
        <v>103</v>
      </c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>
        <v>3</v>
      </c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55">
        <v>0</v>
      </c>
      <c r="DQ276" s="46">
        <v>2</v>
      </c>
      <c r="DR276" s="31">
        <v>1</v>
      </c>
      <c r="DS276" s="43">
        <f>PRODUCT(Таблица1[[#This Row],[РЕЙТИНГ НТЛ]:[РЕГ НТЛ]])</f>
        <v>2</v>
      </c>
      <c r="DT276" s="74">
        <f>SUM(Таблица1[[#This Row],[РЕЙТИНГ DPT]:[РЕЙТИНГ НТЛ]])</f>
        <v>2</v>
      </c>
    </row>
    <row r="277" spans="1:124" x14ac:dyDescent="0.25">
      <c r="A277" s="13">
        <v>93</v>
      </c>
      <c r="B277" s="14" t="s">
        <v>327</v>
      </c>
      <c r="C277" s="14" t="s">
        <v>102</v>
      </c>
      <c r="D277" s="14" t="s">
        <v>103</v>
      </c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>
        <v>4</v>
      </c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55">
        <v>0</v>
      </c>
      <c r="DQ277" s="46">
        <v>1</v>
      </c>
      <c r="DR277" s="16">
        <v>1</v>
      </c>
      <c r="DS277" s="43">
        <f>PRODUCT(Таблица1[[#This Row],[РЕЙТИНГ НТЛ]:[РЕГ НТЛ]])</f>
        <v>1</v>
      </c>
      <c r="DT277" s="74">
        <f>SUM(Таблица1[[#This Row],[РЕЙТИНГ DPT]:[РЕЙТИНГ НТЛ]])</f>
        <v>1</v>
      </c>
    </row>
    <row r="278" spans="1:124" x14ac:dyDescent="0.25">
      <c r="A278" s="13">
        <v>96</v>
      </c>
      <c r="B278" s="14" t="s">
        <v>321</v>
      </c>
      <c r="C278" s="14" t="s">
        <v>190</v>
      </c>
      <c r="D278" s="14" t="s">
        <v>185</v>
      </c>
      <c r="E278" s="25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>
        <v>5</v>
      </c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55">
        <v>0</v>
      </c>
      <c r="DQ278" s="46">
        <v>1</v>
      </c>
      <c r="DR278" s="16">
        <v>0</v>
      </c>
      <c r="DS278" s="43">
        <f>PRODUCT(Таблица1[[#This Row],[РЕЙТИНГ НТЛ]:[РЕГ НТЛ]])</f>
        <v>0</v>
      </c>
      <c r="DT278" s="74">
        <f>SUM(Таблица1[[#This Row],[РЕЙТИНГ DPT]:[РЕЙТИНГ НТЛ]])</f>
        <v>1</v>
      </c>
    </row>
    <row r="279" spans="1:124" x14ac:dyDescent="0.25">
      <c r="A279" s="13">
        <v>100</v>
      </c>
      <c r="B279" s="14" t="s">
        <v>319</v>
      </c>
      <c r="C279" s="14" t="s">
        <v>111</v>
      </c>
      <c r="D279" s="14" t="s">
        <v>112</v>
      </c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>
        <v>6</v>
      </c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55">
        <v>0</v>
      </c>
      <c r="DQ279" s="46">
        <v>1</v>
      </c>
      <c r="DR279" s="16">
        <v>1</v>
      </c>
      <c r="DS279" s="43">
        <f>PRODUCT(Таблица1[[#This Row],[РЕЙТИНГ НТЛ]:[РЕГ НТЛ]])</f>
        <v>1</v>
      </c>
      <c r="DT279" s="74">
        <f>SUM(Таблица1[[#This Row],[РЕЙТИНГ DPT]:[РЕЙТИНГ НТЛ]])</f>
        <v>1</v>
      </c>
    </row>
    <row r="280" spans="1:124" x14ac:dyDescent="0.25">
      <c r="A280" s="21">
        <v>115</v>
      </c>
      <c r="B280" s="18" t="s">
        <v>320</v>
      </c>
      <c r="C280" s="14" t="s">
        <v>106</v>
      </c>
      <c r="D280" s="18" t="s">
        <v>110</v>
      </c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>
        <v>7</v>
      </c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8"/>
      <c r="CK280" s="18"/>
      <c r="CL280" s="18"/>
      <c r="CM280" s="18"/>
      <c r="CN280" s="18"/>
      <c r="CO280" s="18"/>
      <c r="CP280" s="18"/>
      <c r="CQ280" s="18"/>
      <c r="CR280" s="18"/>
      <c r="CS280" s="18"/>
      <c r="CT280" s="18"/>
      <c r="CU280" s="18"/>
      <c r="CV280" s="18"/>
      <c r="CW280" s="18"/>
      <c r="CX280" s="18"/>
      <c r="CY280" s="18"/>
      <c r="CZ280" s="18"/>
      <c r="DA280" s="18"/>
      <c r="DB280" s="18"/>
      <c r="DC280" s="18"/>
      <c r="DD280" s="18"/>
      <c r="DE280" s="18"/>
      <c r="DF280" s="18"/>
      <c r="DG280" s="18"/>
      <c r="DH280" s="18"/>
      <c r="DI280" s="18"/>
      <c r="DJ280" s="18"/>
      <c r="DK280" s="18"/>
      <c r="DL280" s="18"/>
      <c r="DM280" s="18"/>
      <c r="DN280" s="18"/>
      <c r="DO280" s="18"/>
      <c r="DP280" s="55">
        <v>0</v>
      </c>
      <c r="DQ280" s="66">
        <v>0</v>
      </c>
      <c r="DR280" s="19">
        <v>1</v>
      </c>
      <c r="DS280" s="44">
        <f>PRODUCT(Таблица1[[#This Row],[РЕЙТИНГ НТЛ]:[РЕГ НТЛ]])</f>
        <v>0</v>
      </c>
      <c r="DT280" s="74">
        <f>SUM(Таблица1[[#This Row],[РЕЙТИНГ DPT]:[РЕЙТИНГ НТЛ]])</f>
        <v>0</v>
      </c>
    </row>
    <row r="281" spans="1:124" x14ac:dyDescent="0.25">
      <c r="A281" s="13">
        <v>122</v>
      </c>
      <c r="B281" s="14" t="s">
        <v>363</v>
      </c>
      <c r="C281" s="14" t="s">
        <v>106</v>
      </c>
      <c r="D281" s="14" t="s">
        <v>107</v>
      </c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>
        <v>8</v>
      </c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55">
        <v>0</v>
      </c>
      <c r="DQ281" s="66">
        <v>0</v>
      </c>
      <c r="DR281" s="42">
        <v>1</v>
      </c>
      <c r="DS281" s="43">
        <f>PRODUCT(Таблица1[[#This Row],[РЕЙТИНГ НТЛ]:[РЕГ НТЛ]])</f>
        <v>0</v>
      </c>
      <c r="DT281" s="74">
        <f>SUM(Таблица1[[#This Row],[РЕЙТИНГ DPT]:[РЕЙТИНГ НТЛ]])</f>
        <v>0</v>
      </c>
    </row>
    <row r="282" spans="1:124" x14ac:dyDescent="0.25">
      <c r="A282" s="13">
        <v>119</v>
      </c>
      <c r="B282" s="14" t="s">
        <v>322</v>
      </c>
      <c r="C282" s="14" t="s">
        <v>102</v>
      </c>
      <c r="D282" s="14" t="s">
        <v>103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>
        <v>1</v>
      </c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55">
        <v>0</v>
      </c>
      <c r="DQ282" s="46">
        <v>3</v>
      </c>
      <c r="DR282" s="31">
        <v>1</v>
      </c>
      <c r="DS282" s="43">
        <f>PRODUCT(Таблица1[[#This Row],[РЕЙТИНГ НТЛ]:[РЕГ НТЛ]])</f>
        <v>3</v>
      </c>
      <c r="DT282" s="74">
        <f>SUM(Таблица1[[#This Row],[РЕЙТИНГ DPT]:[РЕЙТИНГ НТЛ]])</f>
        <v>3</v>
      </c>
    </row>
    <row r="283" spans="1:124" x14ac:dyDescent="0.25">
      <c r="A283" s="13">
        <v>101</v>
      </c>
      <c r="B283" s="14" t="s">
        <v>324</v>
      </c>
      <c r="C283" s="14" t="s">
        <v>102</v>
      </c>
      <c r="D283" s="14" t="s">
        <v>103</v>
      </c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>
        <v>2</v>
      </c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55">
        <v>0</v>
      </c>
      <c r="DQ283" s="49">
        <v>2</v>
      </c>
      <c r="DR283" s="16">
        <v>1</v>
      </c>
      <c r="DS283" s="43">
        <f>PRODUCT(Таблица1[[#This Row],[РЕЙТИНГ НТЛ]:[РЕГ НТЛ]])</f>
        <v>2</v>
      </c>
      <c r="DT283" s="74">
        <f>SUM(Таблица1[[#This Row],[РЕЙТИНГ DPT]:[РЕЙТИНГ НТЛ]])</f>
        <v>2</v>
      </c>
    </row>
    <row r="284" spans="1:124" x14ac:dyDescent="0.25">
      <c r="A284" s="13">
        <v>93</v>
      </c>
      <c r="B284" s="14" t="s">
        <v>327</v>
      </c>
      <c r="C284" s="14" t="s">
        <v>102</v>
      </c>
      <c r="D284" s="14" t="s">
        <v>103</v>
      </c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20"/>
      <c r="X284" s="20"/>
      <c r="Y284" s="20"/>
      <c r="Z284" s="20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>
        <v>3</v>
      </c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55">
        <v>0</v>
      </c>
      <c r="DQ284" s="49">
        <v>2</v>
      </c>
      <c r="DR284" s="16">
        <v>1</v>
      </c>
      <c r="DS284" s="43">
        <f>PRODUCT(Таблица1[[#This Row],[РЕЙТИНГ НТЛ]:[РЕГ НТЛ]])</f>
        <v>2</v>
      </c>
      <c r="DT284" s="74">
        <f>SUM(Таблица1[[#This Row],[РЕЙТИНГ DPT]:[РЕЙТИНГ НТЛ]])</f>
        <v>2</v>
      </c>
    </row>
    <row r="285" spans="1:124" x14ac:dyDescent="0.25">
      <c r="A285" s="13">
        <v>126</v>
      </c>
      <c r="B285" s="14" t="s">
        <v>334</v>
      </c>
      <c r="C285" s="14" t="s">
        <v>102</v>
      </c>
      <c r="D285" s="14" t="s">
        <v>103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20"/>
      <c r="X285" s="20"/>
      <c r="Y285" s="20"/>
      <c r="Z285" s="20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>
        <v>4</v>
      </c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55">
        <v>0</v>
      </c>
      <c r="DQ285" s="49">
        <v>1</v>
      </c>
      <c r="DR285" s="16">
        <v>1</v>
      </c>
      <c r="DS285" s="43">
        <f>PRODUCT(Таблица1[[#This Row],[РЕЙТИНГ НТЛ]:[РЕГ НТЛ]])</f>
        <v>1</v>
      </c>
      <c r="DT285" s="74">
        <f>SUM(Таблица1[[#This Row],[РЕЙТИНГ DPT]:[РЕЙТИНГ НТЛ]])</f>
        <v>1</v>
      </c>
    </row>
    <row r="286" spans="1:124" x14ac:dyDescent="0.25">
      <c r="A286" s="13">
        <v>115</v>
      </c>
      <c r="B286" s="14" t="s">
        <v>320</v>
      </c>
      <c r="C286" s="14" t="s">
        <v>106</v>
      </c>
      <c r="D286" s="14" t="s">
        <v>110</v>
      </c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>
        <v>5</v>
      </c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55">
        <v>0</v>
      </c>
      <c r="DQ286" s="49">
        <v>1</v>
      </c>
      <c r="DR286" s="16">
        <v>1</v>
      </c>
      <c r="DS286" s="43">
        <f>PRODUCT(Таблица1[[#This Row],[РЕЙТИНГ НТЛ]:[РЕГ НТЛ]])</f>
        <v>1</v>
      </c>
      <c r="DT286" s="74">
        <f>SUM(Таблица1[[#This Row],[РЕЙТИНГ DPT]:[РЕЙТИНГ НТЛ]])</f>
        <v>1</v>
      </c>
    </row>
    <row r="287" spans="1:124" x14ac:dyDescent="0.25">
      <c r="A287" s="21">
        <v>89</v>
      </c>
      <c r="B287" s="18" t="s">
        <v>325</v>
      </c>
      <c r="C287" s="14" t="s">
        <v>102</v>
      </c>
      <c r="D287" s="18" t="s">
        <v>103</v>
      </c>
      <c r="E287" s="2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>
        <v>6</v>
      </c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  <c r="CO287" s="18"/>
      <c r="CP287" s="18"/>
      <c r="CQ287" s="18"/>
      <c r="CR287" s="18"/>
      <c r="CS287" s="18"/>
      <c r="CT287" s="18"/>
      <c r="CU287" s="18"/>
      <c r="CV287" s="18"/>
      <c r="CW287" s="18"/>
      <c r="CX287" s="18"/>
      <c r="CY287" s="18"/>
      <c r="CZ287" s="18"/>
      <c r="DA287" s="18"/>
      <c r="DB287" s="18"/>
      <c r="DC287" s="18"/>
      <c r="DD287" s="18"/>
      <c r="DE287" s="18"/>
      <c r="DF287" s="18"/>
      <c r="DG287" s="18"/>
      <c r="DH287" s="18"/>
      <c r="DI287" s="18"/>
      <c r="DJ287" s="18"/>
      <c r="DK287" s="18"/>
      <c r="DL287" s="18"/>
      <c r="DM287" s="18"/>
      <c r="DN287" s="18"/>
      <c r="DO287" s="18"/>
      <c r="DP287" s="55">
        <v>0</v>
      </c>
      <c r="DQ287" s="52">
        <v>1</v>
      </c>
      <c r="DR287" s="19">
        <v>1</v>
      </c>
      <c r="DS287" s="44">
        <f>PRODUCT(Таблица1[[#This Row],[РЕЙТИНГ НТЛ]:[РЕГ НТЛ]])</f>
        <v>1</v>
      </c>
      <c r="DT287" s="74">
        <f>SUM(Таблица1[[#This Row],[РЕЙТИНГ DPT]:[РЕЙТИНГ НТЛ]])</f>
        <v>1</v>
      </c>
    </row>
    <row r="288" spans="1:124" x14ac:dyDescent="0.25">
      <c r="A288" s="13">
        <v>122</v>
      </c>
      <c r="B288" s="14" t="s">
        <v>363</v>
      </c>
      <c r="C288" s="14" t="s">
        <v>106</v>
      </c>
      <c r="D288" s="14" t="s">
        <v>107</v>
      </c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>
        <v>7</v>
      </c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55">
        <v>0</v>
      </c>
      <c r="DQ288" s="66">
        <v>0</v>
      </c>
      <c r="DR288" s="42">
        <v>1</v>
      </c>
      <c r="DS288" s="43">
        <f>PRODUCT(Таблица1[[#This Row],[РЕЙТИНГ НТЛ]:[РЕГ НТЛ]])</f>
        <v>0</v>
      </c>
      <c r="DT288" s="74">
        <f>SUM(Таблица1[[#This Row],[РЕЙТИНГ DPT]:[РЕЙТИНГ НТЛ]])</f>
        <v>0</v>
      </c>
    </row>
    <row r="289" spans="1:124" x14ac:dyDescent="0.25">
      <c r="A289" s="13">
        <v>120</v>
      </c>
      <c r="B289" s="14" t="s">
        <v>344</v>
      </c>
      <c r="C289" s="14" t="s">
        <v>106</v>
      </c>
      <c r="D289" s="14" t="s">
        <v>107</v>
      </c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>
        <v>8</v>
      </c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55">
        <v>0</v>
      </c>
      <c r="DQ289" s="66">
        <v>0</v>
      </c>
      <c r="DR289" s="16">
        <v>1</v>
      </c>
      <c r="DS289" s="43">
        <f>PRODUCT(Таблица1[[#This Row],[РЕЙТИНГ НТЛ]:[РЕГ НТЛ]])</f>
        <v>0</v>
      </c>
      <c r="DT289" s="74">
        <f>SUM(Таблица1[[#This Row],[РЕЙТИНГ DPT]:[РЕЙТИНГ НТЛ]])</f>
        <v>0</v>
      </c>
    </row>
    <row r="290" spans="1:124" x14ac:dyDescent="0.25">
      <c r="A290" s="13">
        <v>126</v>
      </c>
      <c r="B290" s="14" t="s">
        <v>334</v>
      </c>
      <c r="C290" s="14" t="s">
        <v>102</v>
      </c>
      <c r="D290" s="14" t="s">
        <v>103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>
        <v>1</v>
      </c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55">
        <v>0</v>
      </c>
      <c r="DQ290" s="46">
        <v>3</v>
      </c>
      <c r="DR290" s="16">
        <v>1</v>
      </c>
      <c r="DS290" s="43">
        <f>PRODUCT(Таблица1[[#This Row],[РЕЙТИНГ НТЛ]:[РЕГ НТЛ]])</f>
        <v>3</v>
      </c>
      <c r="DT290" s="74">
        <f>SUM(Таблица1[[#This Row],[РЕЙТИНГ DPT]:[РЕЙТИНГ НТЛ]])</f>
        <v>3</v>
      </c>
    </row>
    <row r="291" spans="1:124" x14ac:dyDescent="0.25">
      <c r="A291" s="13">
        <v>123</v>
      </c>
      <c r="B291" s="14" t="s">
        <v>364</v>
      </c>
      <c r="C291" s="14" t="s">
        <v>102</v>
      </c>
      <c r="D291" s="14" t="s">
        <v>103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>
        <v>2</v>
      </c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55">
        <v>0</v>
      </c>
      <c r="DQ291" s="46">
        <v>2</v>
      </c>
      <c r="DR291" s="31">
        <v>1</v>
      </c>
      <c r="DS291" s="43">
        <f>PRODUCT(Таблица1[[#This Row],[РЕЙТИНГ НТЛ]:[РЕГ НТЛ]])</f>
        <v>2</v>
      </c>
      <c r="DT291" s="74">
        <f>SUM(Таблица1[[#This Row],[РЕЙТИНГ DPT]:[РЕЙТИНГ НТЛ]])</f>
        <v>2</v>
      </c>
    </row>
    <row r="292" spans="1:124" x14ac:dyDescent="0.25">
      <c r="A292" s="13">
        <v>108</v>
      </c>
      <c r="B292" s="14" t="s">
        <v>329</v>
      </c>
      <c r="C292" s="14" t="s">
        <v>102</v>
      </c>
      <c r="D292" s="14" t="s">
        <v>103</v>
      </c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>
        <v>3</v>
      </c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55">
        <v>0</v>
      </c>
      <c r="DQ292" s="46">
        <v>2</v>
      </c>
      <c r="DR292" s="16">
        <v>1</v>
      </c>
      <c r="DS292" s="43">
        <f>PRODUCT(Таблица1[[#This Row],[РЕЙТИНГ НТЛ]:[РЕГ НТЛ]])</f>
        <v>2</v>
      </c>
      <c r="DT292" s="74">
        <f>SUM(Таблица1[[#This Row],[РЕЙТИНГ DPT]:[РЕЙТИНГ НТЛ]])</f>
        <v>2</v>
      </c>
    </row>
    <row r="293" spans="1:124" x14ac:dyDescent="0.25">
      <c r="A293" s="13">
        <v>107</v>
      </c>
      <c r="B293" s="14" t="s">
        <v>328</v>
      </c>
      <c r="C293" s="14" t="s">
        <v>102</v>
      </c>
      <c r="D293" s="14" t="s">
        <v>103</v>
      </c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>
        <v>4</v>
      </c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55">
        <v>0</v>
      </c>
      <c r="DQ293" s="49">
        <v>1</v>
      </c>
      <c r="DR293" s="16">
        <v>1</v>
      </c>
      <c r="DS293" s="43">
        <f>PRODUCT(Таблица1[[#This Row],[РЕЙТИНГ НТЛ]:[РЕГ НТЛ]])</f>
        <v>1</v>
      </c>
      <c r="DT293" s="74">
        <f>SUM(Таблица1[[#This Row],[РЕЙТИНГ DPT]:[РЕЙТИНГ НТЛ]])</f>
        <v>1</v>
      </c>
    </row>
    <row r="294" spans="1:124" x14ac:dyDescent="0.25">
      <c r="A294" s="13">
        <v>125</v>
      </c>
      <c r="B294" s="14" t="s">
        <v>326</v>
      </c>
      <c r="C294" s="14" t="s">
        <v>106</v>
      </c>
      <c r="D294" s="14" t="s">
        <v>186</v>
      </c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>
        <v>5</v>
      </c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55">
        <v>0</v>
      </c>
      <c r="DQ294" s="49">
        <v>1</v>
      </c>
      <c r="DR294" s="16">
        <v>1</v>
      </c>
      <c r="DS294" s="43">
        <f>PRODUCT(Таблица1[[#This Row],[РЕЙТИНГ НТЛ]:[РЕГ НТЛ]])</f>
        <v>1</v>
      </c>
      <c r="DT294" s="74">
        <f>SUM(Таблица1[[#This Row],[РЕЙТИНГ DPT]:[РЕЙТИНГ НТЛ]])</f>
        <v>1</v>
      </c>
    </row>
    <row r="295" spans="1:124" x14ac:dyDescent="0.25">
      <c r="A295" s="13">
        <v>118</v>
      </c>
      <c r="B295" s="14" t="s">
        <v>332</v>
      </c>
      <c r="C295" s="14" t="s">
        <v>104</v>
      </c>
      <c r="D295" s="14" t="s">
        <v>105</v>
      </c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>
        <v>6</v>
      </c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55">
        <v>0</v>
      </c>
      <c r="DQ295" s="46">
        <v>1</v>
      </c>
      <c r="DR295" s="16">
        <v>1</v>
      </c>
      <c r="DS295" s="43">
        <f>PRODUCT(Таблица1[[#This Row],[РЕЙТИНГ НТЛ]:[РЕГ НТЛ]])</f>
        <v>1</v>
      </c>
      <c r="DT295" s="74">
        <f>SUM(Таблица1[[#This Row],[РЕЙТИНГ DPT]:[РЕЙТИНГ НТЛ]])</f>
        <v>1</v>
      </c>
    </row>
    <row r="296" spans="1:124" x14ac:dyDescent="0.25">
      <c r="A296" s="13">
        <v>120</v>
      </c>
      <c r="B296" s="14" t="s">
        <v>344</v>
      </c>
      <c r="C296" s="14" t="s">
        <v>106</v>
      </c>
      <c r="D296" s="14" t="s">
        <v>107</v>
      </c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>
        <v>7</v>
      </c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55">
        <v>0</v>
      </c>
      <c r="DQ296" s="66">
        <v>0</v>
      </c>
      <c r="DR296" s="16">
        <v>1</v>
      </c>
      <c r="DS296" s="43">
        <f>PRODUCT(Таблица1[[#This Row],[РЕЙТИНГ НТЛ]:[РЕГ НТЛ]])</f>
        <v>0</v>
      </c>
      <c r="DT296" s="74">
        <f>SUM(Таблица1[[#This Row],[РЕЙТИНГ DPT]:[РЕЙТИНГ НТЛ]])</f>
        <v>0</v>
      </c>
    </row>
    <row r="297" spans="1:124" x14ac:dyDescent="0.25">
      <c r="A297" s="13">
        <v>243</v>
      </c>
      <c r="B297" s="14" t="s">
        <v>331</v>
      </c>
      <c r="C297" s="14" t="s">
        <v>111</v>
      </c>
      <c r="D297" s="14" t="s">
        <v>112</v>
      </c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>
        <v>8</v>
      </c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55">
        <v>0</v>
      </c>
      <c r="DQ297" s="66">
        <v>0</v>
      </c>
      <c r="DR297" s="16">
        <v>1</v>
      </c>
      <c r="DS297" s="43">
        <f>PRODUCT(Таблица1[[#This Row],[РЕЙТИНГ НТЛ]:[РЕГ НТЛ]])</f>
        <v>0</v>
      </c>
      <c r="DT297" s="74">
        <f>SUM(Таблица1[[#This Row],[РЕЙТИНГ DPT]:[РЕЙТИНГ НТЛ]])</f>
        <v>0</v>
      </c>
    </row>
    <row r="298" spans="1:124" x14ac:dyDescent="0.25">
      <c r="A298" s="13">
        <v>109</v>
      </c>
      <c r="B298" s="14" t="s">
        <v>343</v>
      </c>
      <c r="C298" s="14" t="s">
        <v>116</v>
      </c>
      <c r="D298" s="14" t="s">
        <v>192</v>
      </c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>
        <v>9</v>
      </c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55">
        <v>0</v>
      </c>
      <c r="DQ298" s="66">
        <v>0</v>
      </c>
      <c r="DR298" s="16">
        <v>0</v>
      </c>
      <c r="DS298" s="43">
        <f>PRODUCT(Таблица1[[#This Row],[РЕЙТИНГ НТЛ]:[РЕГ НТЛ]])</f>
        <v>0</v>
      </c>
      <c r="DT298" s="74">
        <f>SUM(Таблица1[[#This Row],[РЕЙТИНГ DPT]:[РЕЙТИНГ НТЛ]])</f>
        <v>0</v>
      </c>
    </row>
    <row r="299" spans="1:124" x14ac:dyDescent="0.25">
      <c r="A299" s="13">
        <v>79</v>
      </c>
      <c r="B299" s="14" t="s">
        <v>429</v>
      </c>
      <c r="C299" s="14" t="s">
        <v>111</v>
      </c>
      <c r="D299" s="14" t="s">
        <v>112</v>
      </c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>
        <v>1</v>
      </c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55">
        <v>0</v>
      </c>
      <c r="DQ299" s="49">
        <v>6</v>
      </c>
      <c r="DR299" s="16">
        <v>0.5</v>
      </c>
      <c r="DS299" s="43">
        <f>PRODUCT(Таблица1[[#This Row],[РЕЙТИНГ НТЛ]:[РЕГ НТЛ]])</f>
        <v>3</v>
      </c>
      <c r="DT299" s="74">
        <f>SUM(Таблица1[[#This Row],[РЕЙТИНГ DPT]:[РЕЙТИНГ НТЛ]])</f>
        <v>6</v>
      </c>
    </row>
    <row r="300" spans="1:124" x14ac:dyDescent="0.25">
      <c r="A300" s="13">
        <v>45</v>
      </c>
      <c r="B300" s="14" t="s">
        <v>430</v>
      </c>
      <c r="C300" s="14" t="s">
        <v>104</v>
      </c>
      <c r="D300" s="14" t="s">
        <v>105</v>
      </c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>
        <v>2</v>
      </c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55">
        <v>0</v>
      </c>
      <c r="DQ300" s="49">
        <v>4</v>
      </c>
      <c r="DR300" s="16">
        <v>1</v>
      </c>
      <c r="DS300" s="43">
        <f>PRODUCT(Таблица1[[#This Row],[РЕЙТИНГ НТЛ]:[РЕГ НТЛ]])</f>
        <v>4</v>
      </c>
      <c r="DT300" s="74">
        <f>SUM(Таблица1[[#This Row],[РЕЙТИНГ DPT]:[РЕЙТИНГ НТЛ]])</f>
        <v>4</v>
      </c>
    </row>
    <row r="301" spans="1:124" x14ac:dyDescent="0.25">
      <c r="A301" s="21">
        <v>87</v>
      </c>
      <c r="B301" s="18" t="s">
        <v>423</v>
      </c>
      <c r="C301" s="14" t="s">
        <v>102</v>
      </c>
      <c r="D301" s="18" t="s">
        <v>103</v>
      </c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>
        <v>3</v>
      </c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  <c r="CO301" s="18"/>
      <c r="CP301" s="18"/>
      <c r="CQ301" s="18"/>
      <c r="CR301" s="18"/>
      <c r="CS301" s="18"/>
      <c r="CT301" s="18"/>
      <c r="CU301" s="18"/>
      <c r="CV301" s="18"/>
      <c r="CW301" s="18"/>
      <c r="CX301" s="18"/>
      <c r="CY301" s="18"/>
      <c r="CZ301" s="18"/>
      <c r="DA301" s="18"/>
      <c r="DB301" s="18"/>
      <c r="DC301" s="18"/>
      <c r="DD301" s="18"/>
      <c r="DE301" s="18"/>
      <c r="DF301" s="18"/>
      <c r="DG301" s="18"/>
      <c r="DH301" s="18"/>
      <c r="DI301" s="18"/>
      <c r="DJ301" s="18"/>
      <c r="DK301" s="18"/>
      <c r="DL301" s="18"/>
      <c r="DM301" s="18"/>
      <c r="DN301" s="18"/>
      <c r="DO301" s="18"/>
      <c r="DP301" s="55">
        <v>0</v>
      </c>
      <c r="DQ301" s="51">
        <v>4</v>
      </c>
      <c r="DR301" s="16">
        <v>1</v>
      </c>
      <c r="DS301" s="44">
        <f>PRODUCT(Таблица1[[#This Row],[РЕЙТИНГ НТЛ]:[РЕГ НТЛ]])</f>
        <v>4</v>
      </c>
      <c r="DT301" s="74">
        <f>SUM(Таблица1[[#This Row],[РЕЙТИНГ DPT]:[РЕЙТИНГ НТЛ]])</f>
        <v>4</v>
      </c>
    </row>
    <row r="302" spans="1:124" x14ac:dyDescent="0.25">
      <c r="A302" s="13">
        <v>126</v>
      </c>
      <c r="B302" s="14" t="s">
        <v>334</v>
      </c>
      <c r="C302" s="14" t="s">
        <v>102</v>
      </c>
      <c r="D302" s="14" t="s">
        <v>103</v>
      </c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>
        <v>1</v>
      </c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55">
        <v>0</v>
      </c>
      <c r="DQ302" s="49">
        <v>3</v>
      </c>
      <c r="DR302" s="16">
        <v>1</v>
      </c>
      <c r="DS302" s="43">
        <f>PRODUCT(Таблица1[[#This Row],[РЕЙТИНГ НТЛ]:[РЕГ НТЛ]])</f>
        <v>3</v>
      </c>
      <c r="DT302" s="74">
        <f>SUM(Таблица1[[#This Row],[РЕЙТИНГ DPT]:[РЕЙТИНГ НТЛ]])</f>
        <v>3</v>
      </c>
    </row>
    <row r="303" spans="1:124" x14ac:dyDescent="0.25">
      <c r="A303" s="13">
        <v>108</v>
      </c>
      <c r="B303" s="14" t="s">
        <v>329</v>
      </c>
      <c r="C303" s="14" t="s">
        <v>102</v>
      </c>
      <c r="D303" s="14" t="s">
        <v>103</v>
      </c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>
        <v>2</v>
      </c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55">
        <v>0</v>
      </c>
      <c r="DQ303" s="49">
        <v>2</v>
      </c>
      <c r="DR303" s="16">
        <v>1</v>
      </c>
      <c r="DS303" s="43">
        <f>PRODUCT(Таблица1[[#This Row],[РЕЙТИНГ НТЛ]:[РЕГ НТЛ]])</f>
        <v>2</v>
      </c>
      <c r="DT303" s="74">
        <f>SUM(Таблица1[[#This Row],[РЕЙТИНГ DPT]:[РЕЙТИНГ НТЛ]])</f>
        <v>2</v>
      </c>
    </row>
    <row r="304" spans="1:124" x14ac:dyDescent="0.25">
      <c r="A304" s="21">
        <v>98</v>
      </c>
      <c r="B304" s="18" t="s">
        <v>330</v>
      </c>
      <c r="C304" s="14" t="s">
        <v>104</v>
      </c>
      <c r="D304" s="18" t="s">
        <v>105</v>
      </c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>
        <v>3</v>
      </c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  <c r="CO304" s="18"/>
      <c r="CP304" s="18"/>
      <c r="CQ304" s="18"/>
      <c r="CR304" s="18"/>
      <c r="CS304" s="18"/>
      <c r="CT304" s="18"/>
      <c r="CU304" s="18"/>
      <c r="CV304" s="18"/>
      <c r="CW304" s="18"/>
      <c r="CX304" s="18"/>
      <c r="CY304" s="18"/>
      <c r="CZ304" s="18"/>
      <c r="DA304" s="18"/>
      <c r="DB304" s="18"/>
      <c r="DC304" s="18"/>
      <c r="DD304" s="18"/>
      <c r="DE304" s="18"/>
      <c r="DF304" s="18"/>
      <c r="DG304" s="18"/>
      <c r="DH304" s="18"/>
      <c r="DI304" s="18"/>
      <c r="DJ304" s="18"/>
      <c r="DK304" s="18"/>
      <c r="DL304" s="18"/>
      <c r="DM304" s="18"/>
      <c r="DN304" s="18"/>
      <c r="DO304" s="18"/>
      <c r="DP304" s="55">
        <v>0</v>
      </c>
      <c r="DQ304" s="52">
        <v>2</v>
      </c>
      <c r="DR304" s="16">
        <v>1</v>
      </c>
      <c r="DS304" s="44">
        <f>PRODUCT(Таблица1[[#This Row],[РЕЙТИНГ НТЛ]:[РЕГ НТЛ]])</f>
        <v>2</v>
      </c>
      <c r="DT304" s="74">
        <f>SUM(Таблица1[[#This Row],[РЕЙТИНГ DPT]:[РЕЙТИНГ НТЛ]])</f>
        <v>2</v>
      </c>
    </row>
    <row r="305" spans="1:124" x14ac:dyDescent="0.25">
      <c r="A305" s="13">
        <v>107</v>
      </c>
      <c r="B305" s="14" t="s">
        <v>328</v>
      </c>
      <c r="C305" s="14" t="s">
        <v>102</v>
      </c>
      <c r="D305" s="14" t="s">
        <v>103</v>
      </c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>
        <v>4</v>
      </c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55">
        <v>0</v>
      </c>
      <c r="DQ305" s="46">
        <v>1</v>
      </c>
      <c r="DR305" s="42">
        <v>1</v>
      </c>
      <c r="DS305" s="43">
        <f>PRODUCT(Таблица1[[#This Row],[РЕЙТИНГ НТЛ]:[РЕГ НТЛ]])</f>
        <v>1</v>
      </c>
      <c r="DT305" s="74">
        <f>SUM(Таблица1[[#This Row],[РЕЙТИНГ DPT]:[РЕЙТИНГ НТЛ]])</f>
        <v>1</v>
      </c>
    </row>
    <row r="306" spans="1:124" x14ac:dyDescent="0.25">
      <c r="A306" s="13">
        <v>123</v>
      </c>
      <c r="B306" s="14" t="s">
        <v>364</v>
      </c>
      <c r="C306" s="14" t="s">
        <v>102</v>
      </c>
      <c r="D306" s="14" t="s">
        <v>103</v>
      </c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>
        <v>5</v>
      </c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55">
        <v>0</v>
      </c>
      <c r="DQ306" s="46">
        <v>1</v>
      </c>
      <c r="DR306" s="31">
        <v>1</v>
      </c>
      <c r="DS306" s="43">
        <f>PRODUCT(Таблица1[[#This Row],[РЕЙТИНГ НТЛ]:[РЕГ НТЛ]])</f>
        <v>1</v>
      </c>
      <c r="DT306" s="74">
        <f>SUM(Таблица1[[#This Row],[РЕЙТИНГ DPT]:[РЕЙТИНГ НТЛ]])</f>
        <v>1</v>
      </c>
    </row>
    <row r="307" spans="1:124" x14ac:dyDescent="0.25">
      <c r="A307" s="13">
        <v>85</v>
      </c>
      <c r="B307" s="14" t="s">
        <v>365</v>
      </c>
      <c r="C307" s="14" t="s">
        <v>102</v>
      </c>
      <c r="D307" s="14" t="s">
        <v>103</v>
      </c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>
        <v>6</v>
      </c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55">
        <v>0</v>
      </c>
      <c r="DQ307" s="46">
        <v>1</v>
      </c>
      <c r="DR307" s="16">
        <v>0</v>
      </c>
      <c r="DS307" s="43">
        <f>PRODUCT(Таблица1[[#This Row],[РЕЙТИНГ НТЛ]:[РЕГ НТЛ]])</f>
        <v>0</v>
      </c>
      <c r="DT307" s="74">
        <f>SUM(Таблица1[[#This Row],[РЕЙТИНГ DPT]:[РЕЙТИНГ НТЛ]])</f>
        <v>1</v>
      </c>
    </row>
    <row r="308" spans="1:124" x14ac:dyDescent="0.25">
      <c r="A308" s="13">
        <v>116</v>
      </c>
      <c r="B308" s="14" t="s">
        <v>367</v>
      </c>
      <c r="C308" s="14" t="s">
        <v>190</v>
      </c>
      <c r="D308" s="14" t="s">
        <v>185</v>
      </c>
      <c r="E308" s="25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>
        <v>7</v>
      </c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55">
        <v>0</v>
      </c>
      <c r="DQ308" s="66">
        <v>0</v>
      </c>
      <c r="DR308" s="16">
        <v>0</v>
      </c>
      <c r="DS308" s="43">
        <f>PRODUCT(Таблица1[[#This Row],[РЕЙТИНГ НТЛ]:[РЕГ НТЛ]])</f>
        <v>0</v>
      </c>
      <c r="DT308" s="74">
        <f>SUM(Таблица1[[#This Row],[РЕЙТИНГ DPT]:[РЕЙТИНГ НТЛ]])</f>
        <v>0</v>
      </c>
    </row>
    <row r="309" spans="1:124" x14ac:dyDescent="0.25">
      <c r="A309" s="13">
        <v>88</v>
      </c>
      <c r="B309" s="14" t="s">
        <v>341</v>
      </c>
      <c r="C309" s="14" t="s">
        <v>102</v>
      </c>
      <c r="D309" s="14" t="s">
        <v>103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 t="s">
        <v>149</v>
      </c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55">
        <v>0</v>
      </c>
      <c r="DQ309" s="66">
        <v>0</v>
      </c>
      <c r="DR309" s="16">
        <v>1</v>
      </c>
      <c r="DS309" s="43">
        <f>PRODUCT(Таблица1[[#This Row],[РЕЙТИНГ НТЛ]:[РЕГ НТЛ]])</f>
        <v>0</v>
      </c>
      <c r="DT309" s="74">
        <f>SUM(Таблица1[[#This Row],[РЕЙТИНГ DPT]:[РЕЙТИНГ НТЛ]])</f>
        <v>0</v>
      </c>
    </row>
    <row r="310" spans="1:124" x14ac:dyDescent="0.25">
      <c r="A310" s="21">
        <v>243</v>
      </c>
      <c r="B310" s="14" t="s">
        <v>331</v>
      </c>
      <c r="C310" s="14" t="s">
        <v>111</v>
      </c>
      <c r="D310" s="18" t="s">
        <v>112</v>
      </c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 t="s">
        <v>149</v>
      </c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  <c r="CO310" s="18"/>
      <c r="CP310" s="18"/>
      <c r="CQ310" s="18"/>
      <c r="CR310" s="18"/>
      <c r="CS310" s="18"/>
      <c r="CT310" s="18"/>
      <c r="CU310" s="18"/>
      <c r="CV310" s="18"/>
      <c r="CW310" s="18"/>
      <c r="CX310" s="18"/>
      <c r="CY310" s="18"/>
      <c r="CZ310" s="18"/>
      <c r="DA310" s="18"/>
      <c r="DB310" s="18"/>
      <c r="DC310" s="18"/>
      <c r="DD310" s="18"/>
      <c r="DE310" s="18"/>
      <c r="DF310" s="18"/>
      <c r="DG310" s="18"/>
      <c r="DH310" s="18"/>
      <c r="DI310" s="18"/>
      <c r="DJ310" s="18"/>
      <c r="DK310" s="18"/>
      <c r="DL310" s="18"/>
      <c r="DM310" s="18"/>
      <c r="DN310" s="18"/>
      <c r="DO310" s="18"/>
      <c r="DP310" s="55">
        <v>0</v>
      </c>
      <c r="DQ310" s="66">
        <v>0</v>
      </c>
      <c r="DR310" s="16">
        <v>1</v>
      </c>
      <c r="DS310" s="44">
        <f>PRODUCT(Таблица1[[#This Row],[РЕЙТИНГ НТЛ]:[РЕГ НТЛ]])</f>
        <v>0</v>
      </c>
      <c r="DT310" s="74">
        <f>SUM(Таблица1[[#This Row],[РЕЙТИНГ DPT]:[РЕЙТИНГ НТЛ]])</f>
        <v>0</v>
      </c>
    </row>
    <row r="311" spans="1:124" x14ac:dyDescent="0.25">
      <c r="A311" s="13">
        <v>105</v>
      </c>
      <c r="B311" s="14" t="s">
        <v>366</v>
      </c>
      <c r="C311" s="14" t="s">
        <v>190</v>
      </c>
      <c r="D311" s="14" t="s">
        <v>185</v>
      </c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 t="s">
        <v>150</v>
      </c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55">
        <v>0</v>
      </c>
      <c r="DQ311" s="66">
        <v>0</v>
      </c>
      <c r="DR311" s="16">
        <v>0</v>
      </c>
      <c r="DS311" s="43">
        <f>PRODUCT(Таблица1[[#This Row],[РЕЙТИНГ НТЛ]:[РЕГ НТЛ]])</f>
        <v>0</v>
      </c>
      <c r="DT311" s="74">
        <f>SUM(Таблица1[[#This Row],[РЕЙТИНГ DPT]:[РЕЙТИНГ НТЛ]])</f>
        <v>0</v>
      </c>
    </row>
    <row r="312" spans="1:124" x14ac:dyDescent="0.25">
      <c r="A312" s="13">
        <v>113</v>
      </c>
      <c r="B312" s="14" t="s">
        <v>335</v>
      </c>
      <c r="C312" s="14" t="s">
        <v>116</v>
      </c>
      <c r="D312" s="14" t="s">
        <v>148</v>
      </c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 t="s">
        <v>150</v>
      </c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55">
        <v>0</v>
      </c>
      <c r="DQ312" s="66">
        <v>0</v>
      </c>
      <c r="DR312" s="16">
        <v>0</v>
      </c>
      <c r="DS312" s="43">
        <f>PRODUCT(Таблица1[[#This Row],[РЕЙТИНГ НТЛ]:[РЕГ НТЛ]])</f>
        <v>0</v>
      </c>
      <c r="DT312" s="74">
        <f>SUM(Таблица1[[#This Row],[РЕЙТИНГ DPT]:[РЕЙТИНГ НТЛ]])</f>
        <v>0</v>
      </c>
    </row>
    <row r="313" spans="1:124" x14ac:dyDescent="0.25">
      <c r="A313" s="13">
        <v>92</v>
      </c>
      <c r="B313" s="14" t="s">
        <v>368</v>
      </c>
      <c r="C313" s="14" t="s">
        <v>102</v>
      </c>
      <c r="D313" s="14" t="s">
        <v>103</v>
      </c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 t="s">
        <v>196</v>
      </c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55">
        <v>0</v>
      </c>
      <c r="DQ313" s="66">
        <v>0</v>
      </c>
      <c r="DR313" s="31">
        <v>1</v>
      </c>
      <c r="DS313" s="43">
        <f>PRODUCT(Таблица1[[#This Row],[РЕЙТИНГ НТЛ]:[РЕГ НТЛ]])</f>
        <v>0</v>
      </c>
      <c r="DT313" s="74">
        <f>SUM(Таблица1[[#This Row],[РЕЙТИНГ DPT]:[РЕЙТИНГ НТЛ]])</f>
        <v>0</v>
      </c>
    </row>
    <row r="314" spans="1:124" x14ac:dyDescent="0.25">
      <c r="A314" s="13">
        <v>78</v>
      </c>
      <c r="B314" s="14" t="s">
        <v>351</v>
      </c>
      <c r="C314" s="14" t="s">
        <v>111</v>
      </c>
      <c r="D314" s="14" t="s">
        <v>112</v>
      </c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 t="s">
        <v>196</v>
      </c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55">
        <v>0</v>
      </c>
      <c r="DQ314" s="66">
        <v>0</v>
      </c>
      <c r="DR314" s="16">
        <v>1</v>
      </c>
      <c r="DS314" s="43">
        <f>PRODUCT(Таблица1[[#This Row],[РЕЙТИНГ НТЛ]:[РЕГ НТЛ]])</f>
        <v>0</v>
      </c>
      <c r="DT314" s="74">
        <f>SUM(Таблица1[[#This Row],[РЕЙТИНГ DPT]:[РЕЙТИНГ НТЛ]])</f>
        <v>0</v>
      </c>
    </row>
    <row r="315" spans="1:124" x14ac:dyDescent="0.25">
      <c r="A315" s="21">
        <v>117</v>
      </c>
      <c r="B315" s="18" t="s">
        <v>339</v>
      </c>
      <c r="C315" s="14" t="s">
        <v>111</v>
      </c>
      <c r="D315" s="18" t="s">
        <v>112</v>
      </c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 t="s">
        <v>196</v>
      </c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  <c r="CO315" s="18"/>
      <c r="CP315" s="18"/>
      <c r="CQ315" s="18"/>
      <c r="CR315" s="18"/>
      <c r="CS315" s="18"/>
      <c r="CT315" s="18"/>
      <c r="CU315" s="18"/>
      <c r="CV315" s="18"/>
      <c r="CW315" s="18"/>
      <c r="CX315" s="18"/>
      <c r="CY315" s="18"/>
      <c r="CZ315" s="18"/>
      <c r="DA315" s="18"/>
      <c r="DB315" s="18"/>
      <c r="DC315" s="18"/>
      <c r="DD315" s="18"/>
      <c r="DE315" s="18"/>
      <c r="DF315" s="18"/>
      <c r="DG315" s="18"/>
      <c r="DH315" s="18"/>
      <c r="DI315" s="18"/>
      <c r="DJ315" s="18"/>
      <c r="DK315" s="18"/>
      <c r="DL315" s="18"/>
      <c r="DM315" s="18"/>
      <c r="DN315" s="18"/>
      <c r="DO315" s="18"/>
      <c r="DP315" s="55">
        <v>0</v>
      </c>
      <c r="DQ315" s="66">
        <v>0</v>
      </c>
      <c r="DR315" s="35">
        <v>1</v>
      </c>
      <c r="DS315" s="44">
        <f>PRODUCT(Таблица1[[#This Row],[РЕЙТИНГ НТЛ]:[РЕГ НТЛ]])</f>
        <v>0</v>
      </c>
      <c r="DT315" s="74">
        <f>SUM(Таблица1[[#This Row],[РЕЙТИНГ DPT]:[РЕЙТИНГ НТЛ]])</f>
        <v>0</v>
      </c>
    </row>
    <row r="316" spans="1:124" x14ac:dyDescent="0.25">
      <c r="A316" s="13">
        <v>242</v>
      </c>
      <c r="B316" s="14" t="s">
        <v>357</v>
      </c>
      <c r="C316" s="14" t="s">
        <v>111</v>
      </c>
      <c r="D316" s="14" t="s">
        <v>112</v>
      </c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 t="s">
        <v>196</v>
      </c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55">
        <v>0</v>
      </c>
      <c r="DQ316" s="66">
        <v>0</v>
      </c>
      <c r="DR316" s="16">
        <v>0</v>
      </c>
      <c r="DS316" s="43">
        <f>PRODUCT(Таблица1[[#This Row],[РЕЙТИНГ НТЛ]:[РЕГ НТЛ]])</f>
        <v>0</v>
      </c>
      <c r="DT316" s="74">
        <f>SUM(Таблица1[[#This Row],[РЕЙТИНГ DPT]:[РЕЙТИНГ НТЛ]])</f>
        <v>0</v>
      </c>
    </row>
    <row r="317" spans="1:124" x14ac:dyDescent="0.25">
      <c r="A317" s="13">
        <v>252</v>
      </c>
      <c r="B317" s="14" t="s">
        <v>362</v>
      </c>
      <c r="C317" s="14" t="s">
        <v>102</v>
      </c>
      <c r="D317" s="14" t="s">
        <v>103</v>
      </c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20"/>
      <c r="X317" s="20"/>
      <c r="Y317" s="20"/>
      <c r="Z317" s="20"/>
      <c r="AA317" s="14"/>
      <c r="AB317" s="23"/>
      <c r="AC317" s="24"/>
      <c r="AD317" s="24"/>
      <c r="AE317" s="2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 t="s">
        <v>175</v>
      </c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55">
        <v>0</v>
      </c>
      <c r="DQ317" s="66">
        <v>0</v>
      </c>
      <c r="DR317" s="16">
        <v>1</v>
      </c>
      <c r="DS317" s="43">
        <f>PRODUCT(Таблица1[[#This Row],[РЕЙТИНГ НТЛ]:[РЕГ НТЛ]])</f>
        <v>0</v>
      </c>
      <c r="DT317" s="74">
        <f>SUM(Таблица1[[#This Row],[РЕЙТИНГ DPT]:[РЕЙТИНГ НТЛ]])</f>
        <v>0</v>
      </c>
    </row>
    <row r="318" spans="1:124" x14ac:dyDescent="0.25">
      <c r="A318" s="13">
        <v>121</v>
      </c>
      <c r="B318" s="14" t="s">
        <v>345</v>
      </c>
      <c r="C318" s="14" t="s">
        <v>116</v>
      </c>
      <c r="D318" s="14" t="s">
        <v>193</v>
      </c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 t="s">
        <v>175</v>
      </c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55">
        <v>0</v>
      </c>
      <c r="DQ318" s="66">
        <v>0</v>
      </c>
      <c r="DR318" s="16">
        <v>0</v>
      </c>
      <c r="DS318" s="43">
        <f>PRODUCT(Таблица1[[#This Row],[РЕЙТИНГ НТЛ]:[РЕГ НТЛ]])</f>
        <v>0</v>
      </c>
      <c r="DT318" s="74">
        <f>SUM(Таблица1[[#This Row],[РЕЙТИНГ DPT]:[РЕЙТИНГ НТЛ]])</f>
        <v>0</v>
      </c>
    </row>
    <row r="319" spans="1:124" x14ac:dyDescent="0.25">
      <c r="A319" s="13">
        <v>94</v>
      </c>
      <c r="B319" s="14" t="s">
        <v>354</v>
      </c>
      <c r="C319" s="14" t="s">
        <v>102</v>
      </c>
      <c r="D319" s="14" t="s">
        <v>103</v>
      </c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 t="s">
        <v>126</v>
      </c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55">
        <v>0</v>
      </c>
      <c r="DQ319" s="66">
        <v>0</v>
      </c>
      <c r="DR319" s="16">
        <v>0</v>
      </c>
      <c r="DS319" s="43">
        <f>PRODUCT(Таблица1[[#This Row],[РЕЙТИНГ НТЛ]:[РЕГ НТЛ]])</f>
        <v>0</v>
      </c>
      <c r="DT319" s="74">
        <f>SUM(Таблица1[[#This Row],[РЕЙТИНГ DPT]:[РЕЙТИНГ НТЛ]])</f>
        <v>0</v>
      </c>
    </row>
    <row r="320" spans="1:124" x14ac:dyDescent="0.25">
      <c r="A320" s="13">
        <v>118</v>
      </c>
      <c r="B320" s="14" t="s">
        <v>332</v>
      </c>
      <c r="C320" s="14" t="s">
        <v>104</v>
      </c>
      <c r="D320" s="14" t="s">
        <v>105</v>
      </c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 t="s">
        <v>126</v>
      </c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  <c r="DL320" s="14"/>
      <c r="DM320" s="14"/>
      <c r="DN320" s="14"/>
      <c r="DO320" s="14"/>
      <c r="DP320" s="55">
        <v>0</v>
      </c>
      <c r="DQ320" s="66">
        <v>0</v>
      </c>
      <c r="DR320" s="16">
        <v>1</v>
      </c>
      <c r="DS320" s="43">
        <f>PRODUCT(Таблица1[[#This Row],[РЕЙТИНГ НТЛ]:[РЕГ НТЛ]])</f>
        <v>0</v>
      </c>
      <c r="DT320" s="74">
        <f>SUM(Таблица1[[#This Row],[РЕЙТИНГ DPT]:[РЕЙТИНГ НТЛ]])</f>
        <v>0</v>
      </c>
    </row>
    <row r="321" spans="1:124" x14ac:dyDescent="0.25">
      <c r="A321" s="13">
        <v>104</v>
      </c>
      <c r="B321" s="14" t="s">
        <v>356</v>
      </c>
      <c r="C321" s="14" t="s">
        <v>190</v>
      </c>
      <c r="D321" s="14" t="s">
        <v>185</v>
      </c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 t="s">
        <v>126</v>
      </c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55">
        <v>0</v>
      </c>
      <c r="DQ321" s="66">
        <v>0</v>
      </c>
      <c r="DR321" s="16">
        <v>0</v>
      </c>
      <c r="DS321" s="43">
        <f>PRODUCT(Таблица1[[#This Row],[РЕЙТИНГ НТЛ]:[РЕГ НТЛ]])</f>
        <v>0</v>
      </c>
      <c r="DT321" s="74">
        <f>SUM(Таблица1[[#This Row],[РЕЙТИНГ DPT]:[РЕЙТИНГ НТЛ]])</f>
        <v>0</v>
      </c>
    </row>
    <row r="322" spans="1:124" x14ac:dyDescent="0.25">
      <c r="A322" s="21">
        <v>92</v>
      </c>
      <c r="B322" s="14" t="s">
        <v>426</v>
      </c>
      <c r="C322" s="14" t="s">
        <v>102</v>
      </c>
      <c r="D322" s="18" t="s">
        <v>103</v>
      </c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>
        <v>1</v>
      </c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8"/>
      <c r="CK322" s="18"/>
      <c r="CL322" s="18"/>
      <c r="CM322" s="18"/>
      <c r="CN322" s="18"/>
      <c r="CO322" s="18"/>
      <c r="CP322" s="18"/>
      <c r="CQ322" s="18"/>
      <c r="CR322" s="18"/>
      <c r="CS322" s="18"/>
      <c r="CT322" s="18"/>
      <c r="CU322" s="18"/>
      <c r="CV322" s="18"/>
      <c r="CW322" s="18"/>
      <c r="CX322" s="18"/>
      <c r="CY322" s="18"/>
      <c r="CZ322" s="18"/>
      <c r="DA322" s="18"/>
      <c r="DB322" s="18"/>
      <c r="DC322" s="18"/>
      <c r="DD322" s="18"/>
      <c r="DE322" s="18"/>
      <c r="DF322" s="18"/>
      <c r="DG322" s="18"/>
      <c r="DH322" s="18"/>
      <c r="DI322" s="18"/>
      <c r="DJ322" s="18"/>
      <c r="DK322" s="18"/>
      <c r="DL322" s="18"/>
      <c r="DM322" s="18"/>
      <c r="DN322" s="18"/>
      <c r="DO322" s="18"/>
      <c r="DP322" s="55">
        <v>0</v>
      </c>
      <c r="DQ322" s="52">
        <v>6</v>
      </c>
      <c r="DR322" s="31">
        <v>1</v>
      </c>
      <c r="DS322" s="44">
        <f>PRODUCT(Таблица1[[#This Row],[РЕЙТИНГ НТЛ]:[РЕГ НТЛ]])</f>
        <v>6</v>
      </c>
      <c r="DT322" s="74">
        <f>SUM(Таблица1[[#This Row],[РЕЙТИНГ DPT]:[РЕЙТИНГ НТЛ]])</f>
        <v>6</v>
      </c>
    </row>
    <row r="323" spans="1:124" x14ac:dyDescent="0.25">
      <c r="A323" s="13">
        <v>87</v>
      </c>
      <c r="B323" s="14" t="s">
        <v>423</v>
      </c>
      <c r="C323" s="14" t="s">
        <v>102</v>
      </c>
      <c r="D323" s="14" t="s">
        <v>103</v>
      </c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>
        <v>2</v>
      </c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55">
        <v>0</v>
      </c>
      <c r="DQ323" s="46">
        <v>4</v>
      </c>
      <c r="DR323" s="16">
        <v>1</v>
      </c>
      <c r="DS323" s="43">
        <f>PRODUCT(Таблица1[[#This Row],[РЕЙТИНГ НТЛ]:[РЕГ НТЛ]])</f>
        <v>4</v>
      </c>
      <c r="DT323" s="74">
        <f>SUM(Таблица1[[#This Row],[РЕЙТИНГ DPT]:[РЕЙТИНГ НТЛ]])</f>
        <v>4</v>
      </c>
    </row>
    <row r="324" spans="1:124" x14ac:dyDescent="0.25">
      <c r="A324" s="21">
        <v>81</v>
      </c>
      <c r="B324" s="18" t="s">
        <v>427</v>
      </c>
      <c r="C324" s="14" t="s">
        <v>111</v>
      </c>
      <c r="D324" s="18" t="s">
        <v>112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>
        <v>3</v>
      </c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  <c r="DI324" s="18"/>
      <c r="DJ324" s="18"/>
      <c r="DK324" s="18"/>
      <c r="DL324" s="18"/>
      <c r="DM324" s="18"/>
      <c r="DN324" s="18"/>
      <c r="DO324" s="18"/>
      <c r="DP324" s="55">
        <v>0</v>
      </c>
      <c r="DQ324" s="52">
        <v>4</v>
      </c>
      <c r="DR324" s="31">
        <v>1</v>
      </c>
      <c r="DS324" s="44">
        <f>PRODUCT(Таблица1[[#This Row],[РЕЙТИНГ НТЛ]:[РЕГ НТЛ]])</f>
        <v>4</v>
      </c>
      <c r="DT324" s="74">
        <f>SUM(Таблица1[[#This Row],[РЕЙТИНГ DPT]:[РЕЙТИНГ НТЛ]])</f>
        <v>4</v>
      </c>
    </row>
    <row r="325" spans="1:124" x14ac:dyDescent="0.25">
      <c r="A325" s="13">
        <v>102</v>
      </c>
      <c r="B325" s="14" t="s">
        <v>418</v>
      </c>
      <c r="C325" s="14" t="s">
        <v>102</v>
      </c>
      <c r="D325" s="14" t="s">
        <v>103</v>
      </c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>
        <v>4</v>
      </c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55">
        <v>0</v>
      </c>
      <c r="DQ325" s="49">
        <v>2</v>
      </c>
      <c r="DR325" s="16">
        <v>1</v>
      </c>
      <c r="DS325" s="43">
        <f>PRODUCT(Таблица1[[#This Row],[РЕЙТИНГ НТЛ]:[РЕГ НТЛ]])</f>
        <v>2</v>
      </c>
      <c r="DT325" s="74">
        <f>SUM(Таблица1[[#This Row],[РЕЙТИНГ DPT]:[РЕЙТИНГ НТЛ]])</f>
        <v>2</v>
      </c>
    </row>
    <row r="326" spans="1:124" x14ac:dyDescent="0.25">
      <c r="A326" s="13">
        <v>106</v>
      </c>
      <c r="B326" s="14" t="s">
        <v>416</v>
      </c>
      <c r="C326" s="14" t="s">
        <v>102</v>
      </c>
      <c r="D326" s="14" t="s">
        <v>103</v>
      </c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>
        <v>5</v>
      </c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  <c r="DL326" s="14"/>
      <c r="DM326" s="14"/>
      <c r="DN326" s="14"/>
      <c r="DO326" s="14"/>
      <c r="DP326" s="55">
        <v>0</v>
      </c>
      <c r="DQ326" s="49">
        <v>2</v>
      </c>
      <c r="DR326" s="16">
        <v>1</v>
      </c>
      <c r="DS326" s="43">
        <f>PRODUCT(Таблица1[[#This Row],[РЕЙТИНГ НТЛ]:[РЕГ НТЛ]])</f>
        <v>2</v>
      </c>
      <c r="DT326" s="74">
        <f>SUM(Таблица1[[#This Row],[РЕЙТИНГ DPT]:[РЕЙТИНГ НТЛ]])</f>
        <v>2</v>
      </c>
    </row>
    <row r="327" spans="1:124" x14ac:dyDescent="0.25">
      <c r="A327" s="21">
        <v>105</v>
      </c>
      <c r="B327" s="18" t="s">
        <v>438</v>
      </c>
      <c r="C327" s="14" t="s">
        <v>190</v>
      </c>
      <c r="D327" s="18" t="s">
        <v>185</v>
      </c>
      <c r="E327" s="2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>
        <v>6</v>
      </c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8"/>
      <c r="CK327" s="18"/>
      <c r="CL327" s="18"/>
      <c r="CM327" s="18"/>
      <c r="CN327" s="18"/>
      <c r="CO327" s="18"/>
      <c r="CP327" s="18"/>
      <c r="CQ327" s="18"/>
      <c r="CR327" s="18"/>
      <c r="CS327" s="18"/>
      <c r="CT327" s="18"/>
      <c r="CU327" s="18"/>
      <c r="CV327" s="18"/>
      <c r="CW327" s="18"/>
      <c r="CX327" s="18"/>
      <c r="CY327" s="18"/>
      <c r="CZ327" s="18"/>
      <c r="DA327" s="18"/>
      <c r="DB327" s="18"/>
      <c r="DC327" s="18"/>
      <c r="DD327" s="18"/>
      <c r="DE327" s="18"/>
      <c r="DF327" s="18"/>
      <c r="DG327" s="18"/>
      <c r="DH327" s="18"/>
      <c r="DI327" s="18"/>
      <c r="DJ327" s="18"/>
      <c r="DK327" s="18"/>
      <c r="DL327" s="18"/>
      <c r="DM327" s="18"/>
      <c r="DN327" s="18"/>
      <c r="DO327" s="18"/>
      <c r="DP327" s="55">
        <v>0</v>
      </c>
      <c r="DQ327" s="52">
        <v>2</v>
      </c>
      <c r="DR327" s="16">
        <v>0</v>
      </c>
      <c r="DS327" s="44">
        <f>PRODUCT(Таблица1[[#This Row],[РЕЙТИНГ НТЛ]:[РЕГ НТЛ]])</f>
        <v>0</v>
      </c>
      <c r="DT327" s="74">
        <f>SUM(Таблица1[[#This Row],[РЕЙТИНГ DPT]:[РЕЙТИНГ НТЛ]])</f>
        <v>2</v>
      </c>
    </row>
    <row r="328" spans="1:124" x14ac:dyDescent="0.25">
      <c r="A328" s="13">
        <v>108</v>
      </c>
      <c r="B328" s="14" t="s">
        <v>329</v>
      </c>
      <c r="C328" s="14" t="s">
        <v>102</v>
      </c>
      <c r="D328" s="14" t="s">
        <v>103</v>
      </c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>
        <v>1</v>
      </c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55">
        <v>0</v>
      </c>
      <c r="DQ328" s="46">
        <v>3</v>
      </c>
      <c r="DR328" s="16">
        <v>1</v>
      </c>
      <c r="DS328" s="43">
        <f>PRODUCT(Таблица1[[#This Row],[РЕЙТИНГ НТЛ]:[РЕГ НТЛ]])</f>
        <v>3</v>
      </c>
      <c r="DT328" s="74">
        <f>SUM(Таблица1[[#This Row],[РЕЙТИНГ DPT]:[РЕЙТИНГ НТЛ]])</f>
        <v>3</v>
      </c>
    </row>
    <row r="329" spans="1:124" x14ac:dyDescent="0.25">
      <c r="A329" s="13">
        <v>126</v>
      </c>
      <c r="B329" s="14" t="s">
        <v>334</v>
      </c>
      <c r="C329" s="14" t="s">
        <v>102</v>
      </c>
      <c r="D329" s="14" t="s">
        <v>103</v>
      </c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>
        <v>2</v>
      </c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55">
        <v>0</v>
      </c>
      <c r="DQ329" s="46">
        <v>2</v>
      </c>
      <c r="DR329" s="16">
        <v>1</v>
      </c>
      <c r="DS329" s="43">
        <f>PRODUCT(Таблица1[[#This Row],[РЕЙТИНГ НТЛ]:[РЕГ НТЛ]])</f>
        <v>2</v>
      </c>
      <c r="DT329" s="74">
        <f>SUM(Таблица1[[#This Row],[РЕЙТИНГ DPT]:[РЕЙТИНГ НТЛ]])</f>
        <v>2</v>
      </c>
    </row>
    <row r="330" spans="1:124" x14ac:dyDescent="0.25">
      <c r="A330" s="13">
        <v>123</v>
      </c>
      <c r="B330" s="14" t="s">
        <v>364</v>
      </c>
      <c r="C330" s="14" t="s">
        <v>102</v>
      </c>
      <c r="D330" s="14" t="s">
        <v>103</v>
      </c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>
        <v>3</v>
      </c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55">
        <v>0</v>
      </c>
      <c r="DQ330" s="49">
        <v>2</v>
      </c>
      <c r="DR330" s="31">
        <v>1</v>
      </c>
      <c r="DS330" s="43">
        <f>PRODUCT(Таблица1[[#This Row],[РЕЙТИНГ НТЛ]:[РЕГ НТЛ]])</f>
        <v>2</v>
      </c>
      <c r="DT330" s="74">
        <f>SUM(Таблица1[[#This Row],[РЕЙТИНГ DPT]:[РЕЙТИНГ НТЛ]])</f>
        <v>2</v>
      </c>
    </row>
    <row r="331" spans="1:124" x14ac:dyDescent="0.25">
      <c r="A331" s="13">
        <v>125</v>
      </c>
      <c r="B331" s="14" t="s">
        <v>326</v>
      </c>
      <c r="C331" s="14" t="s">
        <v>106</v>
      </c>
      <c r="D331" s="14" t="s">
        <v>186</v>
      </c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>
        <v>4</v>
      </c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55">
        <v>0</v>
      </c>
      <c r="DQ331" s="49">
        <v>1</v>
      </c>
      <c r="DR331" s="16">
        <v>1</v>
      </c>
      <c r="DS331" s="43">
        <f>PRODUCT(Таблица1[[#This Row],[РЕЙТИНГ НТЛ]:[РЕГ НТЛ]])</f>
        <v>1</v>
      </c>
      <c r="DT331" s="74">
        <f>SUM(Таблица1[[#This Row],[РЕЙТИНГ DPT]:[РЕЙТИНГ НТЛ]])</f>
        <v>1</v>
      </c>
    </row>
    <row r="332" spans="1:124" x14ac:dyDescent="0.25">
      <c r="A332" s="13">
        <v>104</v>
      </c>
      <c r="B332" s="14" t="s">
        <v>356</v>
      </c>
      <c r="C332" s="14" t="s">
        <v>190</v>
      </c>
      <c r="D332" s="14" t="s">
        <v>185</v>
      </c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>
        <v>5</v>
      </c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55">
        <v>0</v>
      </c>
      <c r="DQ332" s="46">
        <v>1</v>
      </c>
      <c r="DR332" s="16">
        <v>0</v>
      </c>
      <c r="DS332" s="43">
        <f>PRODUCT(Таблица1[[#This Row],[РЕЙТИНГ НТЛ]:[РЕГ НТЛ]])</f>
        <v>0</v>
      </c>
      <c r="DT332" s="74">
        <f>SUM(Таблица1[[#This Row],[РЕЙТИНГ DPT]:[РЕЙТИНГ НТЛ]])</f>
        <v>1</v>
      </c>
    </row>
    <row r="333" spans="1:124" x14ac:dyDescent="0.25">
      <c r="A333" s="13">
        <v>107</v>
      </c>
      <c r="B333" s="14" t="s">
        <v>328</v>
      </c>
      <c r="C333" s="14" t="s">
        <v>102</v>
      </c>
      <c r="D333" s="14" t="s">
        <v>103</v>
      </c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>
        <v>6</v>
      </c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55">
        <v>0</v>
      </c>
      <c r="DQ333" s="46">
        <v>1</v>
      </c>
      <c r="DR333" s="16">
        <v>1</v>
      </c>
      <c r="DS333" s="43">
        <f>PRODUCT(Таблица1[[#This Row],[РЕЙТИНГ НТЛ]:[РЕГ НТЛ]])</f>
        <v>1</v>
      </c>
      <c r="DT333" s="74">
        <f>SUM(Таблица1[[#This Row],[РЕЙТИНГ DPT]:[РЕЙТИНГ НТЛ]])</f>
        <v>1</v>
      </c>
    </row>
    <row r="334" spans="1:124" x14ac:dyDescent="0.25">
      <c r="A334" s="13">
        <v>120</v>
      </c>
      <c r="B334" s="14" t="s">
        <v>344</v>
      </c>
      <c r="C334" s="14" t="s">
        <v>106</v>
      </c>
      <c r="D334" s="14" t="s">
        <v>107</v>
      </c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>
        <v>7</v>
      </c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55">
        <v>0</v>
      </c>
      <c r="DQ334" s="66">
        <v>0</v>
      </c>
      <c r="DR334" s="16">
        <v>1</v>
      </c>
      <c r="DS334" s="43">
        <f>PRODUCT(Таблица1[[#This Row],[РЕЙТИНГ НТЛ]:[РЕГ НТЛ]])</f>
        <v>0</v>
      </c>
      <c r="DT334" s="74">
        <f>SUM(Таблица1[[#This Row],[РЕЙТИНГ DPT]:[РЕЙТИНГ НТЛ]])</f>
        <v>0</v>
      </c>
    </row>
    <row r="335" spans="1:124" x14ac:dyDescent="0.25">
      <c r="A335" s="21">
        <v>118</v>
      </c>
      <c r="B335" s="14" t="s">
        <v>332</v>
      </c>
      <c r="C335" s="14" t="s">
        <v>104</v>
      </c>
      <c r="D335" s="18" t="s">
        <v>105</v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>
        <v>8</v>
      </c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8"/>
      <c r="CK335" s="18"/>
      <c r="CL335" s="18"/>
      <c r="CM335" s="18"/>
      <c r="CN335" s="18"/>
      <c r="CO335" s="18"/>
      <c r="CP335" s="18"/>
      <c r="CQ335" s="18"/>
      <c r="CR335" s="18"/>
      <c r="CS335" s="18"/>
      <c r="CT335" s="18"/>
      <c r="CU335" s="18"/>
      <c r="CV335" s="18"/>
      <c r="CW335" s="18"/>
      <c r="CX335" s="18"/>
      <c r="CY335" s="18"/>
      <c r="CZ335" s="18"/>
      <c r="DA335" s="18"/>
      <c r="DB335" s="18"/>
      <c r="DC335" s="18"/>
      <c r="DD335" s="18"/>
      <c r="DE335" s="18"/>
      <c r="DF335" s="18"/>
      <c r="DG335" s="18"/>
      <c r="DH335" s="18"/>
      <c r="DI335" s="18"/>
      <c r="DJ335" s="18"/>
      <c r="DK335" s="18"/>
      <c r="DL335" s="18"/>
      <c r="DM335" s="18"/>
      <c r="DN335" s="18"/>
      <c r="DO335" s="18"/>
      <c r="DP335" s="55">
        <v>0</v>
      </c>
      <c r="DQ335" s="66">
        <v>0</v>
      </c>
      <c r="DR335" s="16">
        <v>1</v>
      </c>
      <c r="DS335" s="44">
        <f>PRODUCT(Таблица1[[#This Row],[РЕЙТИНГ НТЛ]:[РЕГ НТЛ]])</f>
        <v>0</v>
      </c>
      <c r="DT335" s="74">
        <f>SUM(Таблица1[[#This Row],[РЕЙТИНГ DPT]:[РЕЙТИНГ НТЛ]])</f>
        <v>0</v>
      </c>
    </row>
    <row r="336" spans="1:124" x14ac:dyDescent="0.25">
      <c r="A336" s="13">
        <v>45</v>
      </c>
      <c r="B336" s="14" t="s">
        <v>430</v>
      </c>
      <c r="C336" s="14" t="s">
        <v>104</v>
      </c>
      <c r="D336" s="14" t="s">
        <v>105</v>
      </c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>
        <v>1</v>
      </c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55">
        <v>0</v>
      </c>
      <c r="DQ336" s="49">
        <v>6</v>
      </c>
      <c r="DR336" s="16">
        <v>1</v>
      </c>
      <c r="DS336" s="43">
        <f>PRODUCT(Таблица1[[#This Row],[РЕЙТИНГ НТЛ]:[РЕГ НТЛ]])</f>
        <v>6</v>
      </c>
      <c r="DT336" s="74">
        <f>SUM(Таблица1[[#This Row],[РЕЙТИНГ DPT]:[РЕЙТИНГ НТЛ]])</f>
        <v>6</v>
      </c>
    </row>
    <row r="337" spans="1:124" x14ac:dyDescent="0.25">
      <c r="A337" s="13">
        <v>79</v>
      </c>
      <c r="B337" s="14" t="s">
        <v>429</v>
      </c>
      <c r="C337" s="14" t="s">
        <v>111</v>
      </c>
      <c r="D337" s="14" t="s">
        <v>112</v>
      </c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>
        <v>2</v>
      </c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55">
        <v>0</v>
      </c>
      <c r="DQ337" s="49">
        <v>4</v>
      </c>
      <c r="DR337" s="16">
        <v>0.5</v>
      </c>
      <c r="DS337" s="43">
        <f>PRODUCT(Таблица1[[#This Row],[РЕЙТИНГ НТЛ]:[РЕГ НТЛ]])</f>
        <v>2</v>
      </c>
      <c r="DT337" s="74">
        <f>SUM(Таблица1[[#This Row],[РЕЙТИНГ DPT]:[РЕЙТИНГ НТЛ]])</f>
        <v>4</v>
      </c>
    </row>
    <row r="338" spans="1:124" x14ac:dyDescent="0.25">
      <c r="A338" s="13">
        <v>87</v>
      </c>
      <c r="B338" s="14" t="s">
        <v>423</v>
      </c>
      <c r="C338" s="14" t="s">
        <v>102</v>
      </c>
      <c r="D338" s="14" t="s">
        <v>103</v>
      </c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>
        <v>3</v>
      </c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55">
        <v>0</v>
      </c>
      <c r="DQ338" s="49">
        <v>4</v>
      </c>
      <c r="DR338" s="16">
        <v>1</v>
      </c>
      <c r="DS338" s="43">
        <f>PRODUCT(Таблица1[[#This Row],[РЕЙТИНГ НТЛ]:[РЕГ НТЛ]])</f>
        <v>4</v>
      </c>
      <c r="DT338" s="74">
        <f>SUM(Таблица1[[#This Row],[РЕЙТИНГ DPT]:[РЕЙТИНГ НТЛ]])</f>
        <v>4</v>
      </c>
    </row>
    <row r="339" spans="1:124" x14ac:dyDescent="0.25">
      <c r="A339" s="13">
        <v>106</v>
      </c>
      <c r="B339" s="14" t="s">
        <v>416</v>
      </c>
      <c r="C339" s="14" t="s">
        <v>102</v>
      </c>
      <c r="D339" s="14" t="s">
        <v>103</v>
      </c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>
        <v>4</v>
      </c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55">
        <v>0</v>
      </c>
      <c r="DQ339" s="46">
        <v>2</v>
      </c>
      <c r="DR339" s="16">
        <v>1</v>
      </c>
      <c r="DS339" s="43">
        <f>PRODUCT(Таблица1[[#This Row],[РЕЙТИНГ НТЛ]:[РЕГ НТЛ]])</f>
        <v>2</v>
      </c>
      <c r="DT339" s="74">
        <f>SUM(Таблица1[[#This Row],[РЕЙТИНГ DPT]:[РЕЙТИНГ НТЛ]])</f>
        <v>2</v>
      </c>
    </row>
    <row r="340" spans="1:124" x14ac:dyDescent="0.25">
      <c r="A340" s="13">
        <v>126</v>
      </c>
      <c r="B340" s="14" t="s">
        <v>334</v>
      </c>
      <c r="C340" s="14" t="s">
        <v>102</v>
      </c>
      <c r="D340" s="14" t="s">
        <v>103</v>
      </c>
      <c r="E340" s="25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20"/>
      <c r="BD340" s="20"/>
      <c r="BE340" s="20"/>
      <c r="BF340" s="14"/>
      <c r="BG340" s="14"/>
      <c r="BH340" s="14">
        <v>1</v>
      </c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55">
        <v>0</v>
      </c>
      <c r="DQ340" s="49">
        <v>3</v>
      </c>
      <c r="DR340" s="16">
        <v>1</v>
      </c>
      <c r="DS340" s="43">
        <f>PRODUCT(Таблица1[[#This Row],[РЕЙТИНГ НТЛ]:[РЕГ НТЛ]])</f>
        <v>3</v>
      </c>
      <c r="DT340" s="74">
        <f>SUM(Таблица1[[#This Row],[РЕЙТИНГ DPT]:[РЕЙТИНГ НТЛ]])</f>
        <v>3</v>
      </c>
    </row>
    <row r="341" spans="1:124" x14ac:dyDescent="0.25">
      <c r="A341" s="13">
        <v>108</v>
      </c>
      <c r="B341" s="14" t="s">
        <v>329</v>
      </c>
      <c r="C341" s="14" t="s">
        <v>102</v>
      </c>
      <c r="D341" s="14" t="s">
        <v>103</v>
      </c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>
        <v>2</v>
      </c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55">
        <v>0</v>
      </c>
      <c r="DQ341" s="49">
        <v>2</v>
      </c>
      <c r="DR341" s="16">
        <v>1</v>
      </c>
      <c r="DS341" s="43">
        <f>PRODUCT(Таблица1[[#This Row],[РЕЙТИНГ НТЛ]:[РЕГ НТЛ]])</f>
        <v>2</v>
      </c>
      <c r="DT341" s="74">
        <f>SUM(Таблица1[[#This Row],[РЕЙТИНГ DPT]:[РЕЙТИНГ НТЛ]])</f>
        <v>2</v>
      </c>
    </row>
    <row r="342" spans="1:124" x14ac:dyDescent="0.25">
      <c r="A342" s="21">
        <v>123</v>
      </c>
      <c r="B342" s="18" t="s">
        <v>364</v>
      </c>
      <c r="C342" s="14" t="s">
        <v>102</v>
      </c>
      <c r="D342" s="18" t="s">
        <v>103</v>
      </c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22"/>
      <c r="X342" s="22"/>
      <c r="Y342" s="22"/>
      <c r="Z342" s="22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>
        <v>3</v>
      </c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8"/>
      <c r="CK342" s="18"/>
      <c r="CL342" s="18"/>
      <c r="CM342" s="18"/>
      <c r="CN342" s="18"/>
      <c r="CO342" s="18"/>
      <c r="CP342" s="18"/>
      <c r="CQ342" s="18"/>
      <c r="CR342" s="18"/>
      <c r="CS342" s="18"/>
      <c r="CT342" s="18"/>
      <c r="CU342" s="18"/>
      <c r="CV342" s="18"/>
      <c r="CW342" s="18"/>
      <c r="CX342" s="18"/>
      <c r="CY342" s="18"/>
      <c r="CZ342" s="18"/>
      <c r="DA342" s="18"/>
      <c r="DB342" s="18"/>
      <c r="DC342" s="18"/>
      <c r="DD342" s="18"/>
      <c r="DE342" s="18"/>
      <c r="DF342" s="18"/>
      <c r="DG342" s="18"/>
      <c r="DH342" s="18"/>
      <c r="DI342" s="18"/>
      <c r="DJ342" s="18"/>
      <c r="DK342" s="18"/>
      <c r="DL342" s="18"/>
      <c r="DM342" s="18"/>
      <c r="DN342" s="18"/>
      <c r="DO342" s="18"/>
      <c r="DP342" s="55">
        <v>0</v>
      </c>
      <c r="DQ342" s="52">
        <v>2</v>
      </c>
      <c r="DR342" s="31">
        <v>1</v>
      </c>
      <c r="DS342" s="44">
        <f>PRODUCT(Таблица1[[#This Row],[РЕЙТИНГ НТЛ]:[РЕГ НТЛ]])</f>
        <v>2</v>
      </c>
      <c r="DT342" s="74">
        <f>SUM(Таблица1[[#This Row],[РЕЙТИНГ DPT]:[РЕЙТИНГ НТЛ]])</f>
        <v>2</v>
      </c>
    </row>
    <row r="343" spans="1:124" x14ac:dyDescent="0.25">
      <c r="A343" s="13">
        <v>107</v>
      </c>
      <c r="B343" s="14" t="s">
        <v>328</v>
      </c>
      <c r="C343" s="14" t="s">
        <v>102</v>
      </c>
      <c r="D343" s="14" t="s">
        <v>103</v>
      </c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>
        <v>4</v>
      </c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55">
        <v>0</v>
      </c>
      <c r="DQ343" s="46">
        <v>1</v>
      </c>
      <c r="DR343" s="16">
        <v>1</v>
      </c>
      <c r="DS343" s="43">
        <f>PRODUCT(Таблица1[[#This Row],[РЕЙТИНГ НТЛ]:[РЕГ НТЛ]])</f>
        <v>1</v>
      </c>
      <c r="DT343" s="74">
        <f>SUM(Таблица1[[#This Row],[РЕЙТИНГ DPT]:[РЕЙТИНГ НТЛ]])</f>
        <v>1</v>
      </c>
    </row>
    <row r="344" spans="1:124" x14ac:dyDescent="0.25">
      <c r="A344" s="13">
        <v>98</v>
      </c>
      <c r="B344" s="14" t="s">
        <v>330</v>
      </c>
      <c r="C344" s="14" t="s">
        <v>104</v>
      </c>
      <c r="D344" s="14" t="s">
        <v>105</v>
      </c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>
        <v>5</v>
      </c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55">
        <v>0</v>
      </c>
      <c r="DQ344" s="46">
        <v>1</v>
      </c>
      <c r="DR344" s="16">
        <v>1</v>
      </c>
      <c r="DS344" s="43">
        <f>PRODUCT(Таблица1[[#This Row],[РЕЙТИНГ НТЛ]:[РЕГ НТЛ]])</f>
        <v>1</v>
      </c>
      <c r="DT344" s="74">
        <f>SUM(Таблица1[[#This Row],[РЕЙТИНГ DPT]:[РЕЙТИНГ НТЛ]])</f>
        <v>1</v>
      </c>
    </row>
    <row r="345" spans="1:124" x14ac:dyDescent="0.25">
      <c r="A345" s="13">
        <v>84</v>
      </c>
      <c r="B345" s="14" t="s">
        <v>352</v>
      </c>
      <c r="C345" s="14" t="s">
        <v>102</v>
      </c>
      <c r="D345" s="14" t="s">
        <v>113</v>
      </c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>
        <v>6</v>
      </c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55">
        <v>0</v>
      </c>
      <c r="DQ345" s="49">
        <v>1</v>
      </c>
      <c r="DR345" s="16">
        <v>0</v>
      </c>
      <c r="DS345" s="43">
        <f>PRODUCT(Таблица1[[#This Row],[РЕЙТИНГ НТЛ]:[РЕГ НТЛ]])</f>
        <v>0</v>
      </c>
      <c r="DT345" s="74">
        <f>SUM(Таблица1[[#This Row],[РЕЙТИНГ DPT]:[РЕЙТИНГ НТЛ]])</f>
        <v>1</v>
      </c>
    </row>
    <row r="346" spans="1:124" x14ac:dyDescent="0.25">
      <c r="A346" s="13">
        <v>118</v>
      </c>
      <c r="B346" s="14" t="s">
        <v>332</v>
      </c>
      <c r="C346" s="14" t="s">
        <v>104</v>
      </c>
      <c r="D346" s="14" t="s">
        <v>105</v>
      </c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 t="s">
        <v>121</v>
      </c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55">
        <v>0</v>
      </c>
      <c r="DQ346" s="66">
        <v>0</v>
      </c>
      <c r="DR346" s="16">
        <v>1</v>
      </c>
      <c r="DS346" s="43">
        <f>PRODUCT(Таблица1[[#This Row],[РЕЙТИНГ НТЛ]:[РЕГ НТЛ]])</f>
        <v>0</v>
      </c>
      <c r="DT346" s="74">
        <f>SUM(Таблица1[[#This Row],[РЕЙТИНГ DPT]:[РЕЙТИНГ НТЛ]])</f>
        <v>0</v>
      </c>
    </row>
    <row r="347" spans="1:124" x14ac:dyDescent="0.25">
      <c r="A347" s="13">
        <v>105</v>
      </c>
      <c r="B347" s="14" t="s">
        <v>366</v>
      </c>
      <c r="C347" s="14" t="s">
        <v>190</v>
      </c>
      <c r="D347" s="14" t="s">
        <v>185</v>
      </c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 t="s">
        <v>121</v>
      </c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55">
        <v>0</v>
      </c>
      <c r="DQ347" s="66">
        <v>0</v>
      </c>
      <c r="DR347" s="16">
        <v>0</v>
      </c>
      <c r="DS347" s="43">
        <f>PRODUCT(Таблица1[[#This Row],[РЕЙТИНГ НТЛ]:[РЕГ НТЛ]])</f>
        <v>0</v>
      </c>
      <c r="DT347" s="74">
        <f>SUM(Таблица1[[#This Row],[РЕЙТИНГ DPT]:[РЕЙТИНГ НТЛ]])</f>
        <v>0</v>
      </c>
    </row>
    <row r="348" spans="1:124" x14ac:dyDescent="0.25">
      <c r="A348" s="21">
        <v>88</v>
      </c>
      <c r="B348" s="14" t="s">
        <v>341</v>
      </c>
      <c r="C348" s="14" t="s">
        <v>102</v>
      </c>
      <c r="D348" s="18" t="s">
        <v>103</v>
      </c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 t="s">
        <v>123</v>
      </c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8"/>
      <c r="CK348" s="18"/>
      <c r="CL348" s="18"/>
      <c r="CM348" s="18"/>
      <c r="CN348" s="18"/>
      <c r="CO348" s="18"/>
      <c r="CP348" s="18"/>
      <c r="CQ348" s="18"/>
      <c r="CR348" s="18"/>
      <c r="CS348" s="18"/>
      <c r="CT348" s="18"/>
      <c r="CU348" s="18"/>
      <c r="CV348" s="18"/>
      <c r="CW348" s="18"/>
      <c r="CX348" s="18"/>
      <c r="CY348" s="18"/>
      <c r="CZ348" s="18"/>
      <c r="DA348" s="18"/>
      <c r="DB348" s="18"/>
      <c r="DC348" s="18"/>
      <c r="DD348" s="18"/>
      <c r="DE348" s="18"/>
      <c r="DF348" s="18"/>
      <c r="DG348" s="18"/>
      <c r="DH348" s="18"/>
      <c r="DI348" s="18"/>
      <c r="DJ348" s="18"/>
      <c r="DK348" s="18"/>
      <c r="DL348" s="18"/>
      <c r="DM348" s="18"/>
      <c r="DN348" s="18"/>
      <c r="DO348" s="18"/>
      <c r="DP348" s="55">
        <v>0</v>
      </c>
      <c r="DQ348" s="66">
        <v>0</v>
      </c>
      <c r="DR348" s="16">
        <v>1</v>
      </c>
      <c r="DS348" s="44">
        <f>PRODUCT(Таблица1[[#This Row],[РЕЙТИНГ НТЛ]:[РЕГ НТЛ]])</f>
        <v>0</v>
      </c>
      <c r="DT348" s="74">
        <f>SUM(Таблица1[[#This Row],[РЕЙТИНГ DPT]:[РЕЙТИНГ НТЛ]])</f>
        <v>0</v>
      </c>
    </row>
    <row r="349" spans="1:124" x14ac:dyDescent="0.25">
      <c r="A349" s="13">
        <v>94</v>
      </c>
      <c r="B349" s="14" t="s">
        <v>354</v>
      </c>
      <c r="C349" s="14" t="s">
        <v>102</v>
      </c>
      <c r="D349" s="14" t="s">
        <v>103</v>
      </c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 t="s">
        <v>123</v>
      </c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55">
        <v>0</v>
      </c>
      <c r="DQ349" s="66">
        <v>0</v>
      </c>
      <c r="DR349" s="16">
        <v>0</v>
      </c>
      <c r="DS349" s="43">
        <f>PRODUCT(Таблица1[[#This Row],[РЕЙТИНГ НТЛ]:[РЕГ НТЛ]])</f>
        <v>0</v>
      </c>
      <c r="DT349" s="74">
        <f>SUM(Таблица1[[#This Row],[РЕЙТИНГ DPT]:[РЕЙТИНГ НТЛ]])</f>
        <v>0</v>
      </c>
    </row>
    <row r="350" spans="1:124" x14ac:dyDescent="0.25">
      <c r="A350" s="13">
        <v>243</v>
      </c>
      <c r="B350" s="14" t="s">
        <v>331</v>
      </c>
      <c r="C350" s="14" t="s">
        <v>111</v>
      </c>
      <c r="D350" s="14" t="s">
        <v>112</v>
      </c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 t="s">
        <v>174</v>
      </c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55">
        <v>0</v>
      </c>
      <c r="DQ350" s="66">
        <v>0</v>
      </c>
      <c r="DR350" s="16">
        <v>1</v>
      </c>
      <c r="DS350" s="43">
        <f>PRODUCT(Таблица1[[#This Row],[РЕЙТИНГ НТЛ]:[РЕГ НТЛ]])</f>
        <v>0</v>
      </c>
      <c r="DT350" s="74">
        <f>SUM(Таблица1[[#This Row],[РЕЙТИНГ DPT]:[РЕЙТИНГ НТЛ]])</f>
        <v>0</v>
      </c>
    </row>
    <row r="351" spans="1:124" x14ac:dyDescent="0.25">
      <c r="A351" s="21">
        <v>121</v>
      </c>
      <c r="B351" s="14" t="s">
        <v>345</v>
      </c>
      <c r="C351" s="14" t="s">
        <v>116</v>
      </c>
      <c r="D351" s="18" t="s">
        <v>193</v>
      </c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 t="s">
        <v>174</v>
      </c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8"/>
      <c r="CK351" s="18"/>
      <c r="CL351" s="18"/>
      <c r="CM351" s="18"/>
      <c r="CN351" s="18"/>
      <c r="CO351" s="18"/>
      <c r="CP351" s="18"/>
      <c r="CQ351" s="18"/>
      <c r="CR351" s="18"/>
      <c r="CS351" s="18"/>
      <c r="CT351" s="18"/>
      <c r="CU351" s="18"/>
      <c r="CV351" s="18"/>
      <c r="CW351" s="18"/>
      <c r="CX351" s="18"/>
      <c r="CY351" s="18"/>
      <c r="CZ351" s="18"/>
      <c r="DA351" s="18"/>
      <c r="DB351" s="18"/>
      <c r="DC351" s="18"/>
      <c r="DD351" s="18"/>
      <c r="DE351" s="18"/>
      <c r="DF351" s="18"/>
      <c r="DG351" s="18"/>
      <c r="DH351" s="18"/>
      <c r="DI351" s="18"/>
      <c r="DJ351" s="18"/>
      <c r="DK351" s="18"/>
      <c r="DL351" s="18"/>
      <c r="DM351" s="18"/>
      <c r="DN351" s="18"/>
      <c r="DO351" s="18"/>
      <c r="DP351" s="55">
        <v>0</v>
      </c>
      <c r="DQ351" s="66">
        <v>0</v>
      </c>
      <c r="DR351" s="16">
        <v>0</v>
      </c>
      <c r="DS351" s="44">
        <f>PRODUCT(Таблица1[[#This Row],[РЕЙТИНГ НТЛ]:[РЕГ НТЛ]])</f>
        <v>0</v>
      </c>
      <c r="DT351" s="74">
        <f>SUM(Таблица1[[#This Row],[РЕЙТИНГ DPT]:[РЕЙТИНГ НТЛ]])</f>
        <v>0</v>
      </c>
    </row>
    <row r="352" spans="1:124" x14ac:dyDescent="0.25">
      <c r="A352" s="13">
        <v>109</v>
      </c>
      <c r="B352" s="14" t="s">
        <v>343</v>
      </c>
      <c r="C352" s="14" t="s">
        <v>116</v>
      </c>
      <c r="D352" s="14" t="s">
        <v>192</v>
      </c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 t="s">
        <v>174</v>
      </c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55">
        <v>0</v>
      </c>
      <c r="DQ352" s="66">
        <v>0</v>
      </c>
      <c r="DR352" s="16">
        <v>0</v>
      </c>
      <c r="DS352" s="43">
        <f>PRODUCT(Таблица1[[#This Row],[РЕЙТИНГ НТЛ]:[РЕГ НТЛ]])</f>
        <v>0</v>
      </c>
      <c r="DT352" s="74">
        <f>SUM(Таблица1[[#This Row],[РЕЙТИНГ DPT]:[РЕЙТИНГ НТЛ]])</f>
        <v>0</v>
      </c>
    </row>
    <row r="353" spans="1:124" x14ac:dyDescent="0.25">
      <c r="A353" s="13">
        <v>252</v>
      </c>
      <c r="B353" s="14" t="s">
        <v>362</v>
      </c>
      <c r="C353" s="14" t="s">
        <v>102</v>
      </c>
      <c r="D353" s="14" t="s">
        <v>103</v>
      </c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 t="s">
        <v>195</v>
      </c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55">
        <v>0</v>
      </c>
      <c r="DQ353" s="66">
        <v>0</v>
      </c>
      <c r="DR353" s="16">
        <v>1</v>
      </c>
      <c r="DS353" s="43">
        <f>PRODUCT(Таблица1[[#This Row],[РЕЙТИНГ НТЛ]:[РЕГ НТЛ]])</f>
        <v>0</v>
      </c>
      <c r="DT353" s="74">
        <f>SUM(Таблица1[[#This Row],[РЕЙТИНГ DPT]:[РЕЙТИНГ НТЛ]])</f>
        <v>0</v>
      </c>
    </row>
    <row r="354" spans="1:124" x14ac:dyDescent="0.25">
      <c r="A354" s="13">
        <v>249</v>
      </c>
      <c r="B354" s="14" t="s">
        <v>359</v>
      </c>
      <c r="C354" s="14" t="s">
        <v>111</v>
      </c>
      <c r="D354" s="14" t="s">
        <v>112</v>
      </c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 t="s">
        <v>195</v>
      </c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55">
        <v>0</v>
      </c>
      <c r="DQ354" s="66">
        <v>0</v>
      </c>
      <c r="DR354" s="16">
        <v>1</v>
      </c>
      <c r="DS354" s="43">
        <f>PRODUCT(Таблица1[[#This Row],[РЕЙТИНГ НТЛ]:[РЕГ НТЛ]])</f>
        <v>0</v>
      </c>
      <c r="DT354" s="74">
        <f>SUM(Таблица1[[#This Row],[РЕЙТИНГ DPT]:[РЕЙТИНГ НТЛ]])</f>
        <v>0</v>
      </c>
    </row>
    <row r="355" spans="1:124" x14ac:dyDescent="0.25">
      <c r="A355" s="21">
        <v>117</v>
      </c>
      <c r="B355" s="18" t="s">
        <v>339</v>
      </c>
      <c r="C355" s="14" t="s">
        <v>111</v>
      </c>
      <c r="D355" s="18" t="s">
        <v>112</v>
      </c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 t="s">
        <v>195</v>
      </c>
      <c r="BI355" s="18"/>
      <c r="BJ355" s="18"/>
      <c r="BK355" s="18"/>
      <c r="BL355" s="18"/>
      <c r="BM355" s="18"/>
      <c r="BN355" s="18"/>
      <c r="BO355" s="18"/>
      <c r="BP355" s="18"/>
      <c r="BQ355" s="18"/>
      <c r="BR355" s="18"/>
      <c r="BS355" s="18"/>
      <c r="BT355" s="18"/>
      <c r="BU355" s="18"/>
      <c r="BV355" s="18"/>
      <c r="BW355" s="18"/>
      <c r="BX355" s="18"/>
      <c r="BY355" s="18"/>
      <c r="BZ355" s="18"/>
      <c r="CA355" s="18"/>
      <c r="CB355" s="18"/>
      <c r="CC355" s="18"/>
      <c r="CD355" s="18"/>
      <c r="CE355" s="18"/>
      <c r="CF355" s="18"/>
      <c r="CG355" s="18"/>
      <c r="CH355" s="18"/>
      <c r="CI355" s="18"/>
      <c r="CJ355" s="18"/>
      <c r="CK355" s="18"/>
      <c r="CL355" s="18"/>
      <c r="CM355" s="18"/>
      <c r="CN355" s="18"/>
      <c r="CO355" s="18"/>
      <c r="CP355" s="18"/>
      <c r="CQ355" s="18"/>
      <c r="CR355" s="18"/>
      <c r="CS355" s="18"/>
      <c r="CT355" s="18"/>
      <c r="CU355" s="18"/>
      <c r="CV355" s="18"/>
      <c r="CW355" s="18"/>
      <c r="CX355" s="18"/>
      <c r="CY355" s="18"/>
      <c r="CZ355" s="18"/>
      <c r="DA355" s="18"/>
      <c r="DB355" s="18"/>
      <c r="DC355" s="18"/>
      <c r="DD355" s="18"/>
      <c r="DE355" s="18"/>
      <c r="DF355" s="18"/>
      <c r="DG355" s="18"/>
      <c r="DH355" s="18"/>
      <c r="DI355" s="18"/>
      <c r="DJ355" s="18"/>
      <c r="DK355" s="18"/>
      <c r="DL355" s="18"/>
      <c r="DM355" s="18"/>
      <c r="DN355" s="18"/>
      <c r="DO355" s="18"/>
      <c r="DP355" s="55">
        <v>0</v>
      </c>
      <c r="DQ355" s="66">
        <v>0</v>
      </c>
      <c r="DR355" s="31">
        <v>1</v>
      </c>
      <c r="DS355" s="44">
        <f>PRODUCT(Таблица1[[#This Row],[РЕЙТИНГ НТЛ]:[РЕГ НТЛ]])</f>
        <v>0</v>
      </c>
      <c r="DT355" s="74">
        <f>SUM(Таблица1[[#This Row],[РЕЙТИНГ DPT]:[РЕЙТИНГ НТЛ]])</f>
        <v>0</v>
      </c>
    </row>
    <row r="356" spans="1:124" x14ac:dyDescent="0.25">
      <c r="A356" s="13">
        <v>254</v>
      </c>
      <c r="B356" s="14" t="s">
        <v>350</v>
      </c>
      <c r="C356" s="14" t="s">
        <v>111</v>
      </c>
      <c r="D356" s="14" t="s">
        <v>112</v>
      </c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 t="s">
        <v>195</v>
      </c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55">
        <v>0</v>
      </c>
      <c r="DQ356" s="66">
        <v>0</v>
      </c>
      <c r="DR356" s="16">
        <v>0</v>
      </c>
      <c r="DS356" s="43">
        <f>PRODUCT(Таблица1[[#This Row],[РЕЙТИНГ НТЛ]:[РЕГ НТЛ]])</f>
        <v>0</v>
      </c>
      <c r="DT356" s="74">
        <f>SUM(Таблица1[[#This Row],[РЕЙТИНГ DPT]:[РЕЙТИНГ НТЛ]])</f>
        <v>0</v>
      </c>
    </row>
    <row r="357" spans="1:124" x14ac:dyDescent="0.25">
      <c r="A357" s="13">
        <v>242</v>
      </c>
      <c r="B357" s="14" t="s">
        <v>357</v>
      </c>
      <c r="C357" s="14" t="s">
        <v>111</v>
      </c>
      <c r="D357" s="14" t="s">
        <v>112</v>
      </c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 t="s">
        <v>195</v>
      </c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55">
        <v>0</v>
      </c>
      <c r="DQ357" s="66">
        <v>0</v>
      </c>
      <c r="DR357" s="16">
        <v>0</v>
      </c>
      <c r="DS357" s="43">
        <f>PRODUCT(Таблица1[[#This Row],[РЕЙТИНГ НТЛ]:[РЕГ НТЛ]])</f>
        <v>0</v>
      </c>
      <c r="DT357" s="74">
        <f>SUM(Таблица1[[#This Row],[РЕЙТИНГ DPT]:[РЕЙТИНГ НТЛ]])</f>
        <v>0</v>
      </c>
    </row>
    <row r="358" spans="1:124" x14ac:dyDescent="0.25">
      <c r="A358" s="13">
        <v>85</v>
      </c>
      <c r="B358" s="14" t="s">
        <v>365</v>
      </c>
      <c r="C358" s="14" t="s">
        <v>102</v>
      </c>
      <c r="D358" s="14" t="s">
        <v>103</v>
      </c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 t="s">
        <v>194</v>
      </c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55">
        <v>0</v>
      </c>
      <c r="DQ358" s="66">
        <v>0</v>
      </c>
      <c r="DR358" s="16">
        <v>0</v>
      </c>
      <c r="DS358" s="43">
        <f>PRODUCT(Таблица1[[#This Row],[РЕЙТИНГ НТЛ]:[РЕГ НТЛ]])</f>
        <v>0</v>
      </c>
      <c r="DT358" s="74">
        <f>SUM(Таблица1[[#This Row],[РЕЙТИНГ DPT]:[РЕЙТИНГ НТЛ]])</f>
        <v>0</v>
      </c>
    </row>
    <row r="359" spans="1:124" x14ac:dyDescent="0.25">
      <c r="A359" s="13">
        <v>104</v>
      </c>
      <c r="B359" s="14" t="s">
        <v>356</v>
      </c>
      <c r="C359" s="14" t="s">
        <v>190</v>
      </c>
      <c r="D359" s="14" t="s">
        <v>185</v>
      </c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 t="s">
        <v>194</v>
      </c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55">
        <v>0</v>
      </c>
      <c r="DQ359" s="66">
        <v>0</v>
      </c>
      <c r="DR359" s="16">
        <v>0</v>
      </c>
      <c r="DS359" s="43">
        <f>PRODUCT(Таблица1[[#This Row],[РЕЙТИНГ НТЛ]:[РЕГ НТЛ]])</f>
        <v>0</v>
      </c>
      <c r="DT359" s="74">
        <f>SUM(Таблица1[[#This Row],[РЕЙТИНГ DPT]:[РЕЙТИНГ НТЛ]])</f>
        <v>0</v>
      </c>
    </row>
    <row r="360" spans="1:124" x14ac:dyDescent="0.25">
      <c r="A360" s="13">
        <v>113</v>
      </c>
      <c r="B360" s="14" t="s">
        <v>335</v>
      </c>
      <c r="C360" s="14" t="s">
        <v>116</v>
      </c>
      <c r="D360" s="14" t="s">
        <v>148</v>
      </c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 t="s">
        <v>194</v>
      </c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55">
        <v>0</v>
      </c>
      <c r="DQ360" s="66">
        <v>0</v>
      </c>
      <c r="DR360" s="16">
        <v>0</v>
      </c>
      <c r="DS360" s="43">
        <f>PRODUCT(Таблица1[[#This Row],[РЕЙТИНГ НТЛ]:[РЕГ НТЛ]])</f>
        <v>0</v>
      </c>
      <c r="DT360" s="74">
        <f>SUM(Таблица1[[#This Row],[РЕЙТИНГ DPT]:[РЕЙТИНГ НТЛ]])</f>
        <v>0</v>
      </c>
    </row>
    <row r="361" spans="1:124" x14ac:dyDescent="0.25">
      <c r="A361" s="13">
        <v>125</v>
      </c>
      <c r="B361" s="14" t="s">
        <v>326</v>
      </c>
      <c r="C361" s="14" t="s">
        <v>106</v>
      </c>
      <c r="D361" s="14" t="s">
        <v>186</v>
      </c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 t="s">
        <v>194</v>
      </c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55">
        <v>0</v>
      </c>
      <c r="DQ361" s="66">
        <v>0</v>
      </c>
      <c r="DR361" s="16">
        <v>1</v>
      </c>
      <c r="DS361" s="43">
        <f>PRODUCT(Таблица1[[#This Row],[РЕЙТИНГ НТЛ]:[РЕГ НТЛ]])</f>
        <v>0</v>
      </c>
      <c r="DT361" s="74">
        <f>SUM(Таблица1[[#This Row],[РЕЙТИНГ DPT]:[РЕЙТИНГ НТЛ]])</f>
        <v>0</v>
      </c>
    </row>
    <row r="362" spans="1:124" x14ac:dyDescent="0.25">
      <c r="A362" s="13">
        <v>120</v>
      </c>
      <c r="B362" s="14" t="s">
        <v>344</v>
      </c>
      <c r="C362" s="14" t="s">
        <v>106</v>
      </c>
      <c r="D362" s="14" t="s">
        <v>107</v>
      </c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 t="s">
        <v>194</v>
      </c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55">
        <v>0</v>
      </c>
      <c r="DQ362" s="66">
        <v>0</v>
      </c>
      <c r="DR362" s="16">
        <v>1</v>
      </c>
      <c r="DS362" s="43">
        <f>PRODUCT(Таблица1[[#This Row],[РЕЙТИНГ НТЛ]:[РЕГ НТЛ]])</f>
        <v>0</v>
      </c>
      <c r="DT362" s="74">
        <f>SUM(Таблица1[[#This Row],[РЕЙТИНГ DPT]:[РЕЙТИНГ НТЛ]])</f>
        <v>0</v>
      </c>
    </row>
    <row r="363" spans="1:124" x14ac:dyDescent="0.25">
      <c r="A363" s="13">
        <v>79</v>
      </c>
      <c r="B363" s="14" t="s">
        <v>429</v>
      </c>
      <c r="C363" s="14" t="s">
        <v>111</v>
      </c>
      <c r="D363" s="14" t="s">
        <v>112</v>
      </c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>
        <v>1</v>
      </c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55">
        <v>0</v>
      </c>
      <c r="DQ363" s="49">
        <v>6</v>
      </c>
      <c r="DR363" s="16">
        <v>0.5</v>
      </c>
      <c r="DS363" s="43">
        <f>PRODUCT(Таблица1[[#This Row],[РЕЙТИНГ НТЛ]:[РЕГ НТЛ]])</f>
        <v>3</v>
      </c>
      <c r="DT363" s="74">
        <f>SUM(Таблица1[[#This Row],[РЕЙТИНГ DPT]:[РЕЙТИНГ НТЛ]])</f>
        <v>6</v>
      </c>
    </row>
    <row r="364" spans="1:124" x14ac:dyDescent="0.25">
      <c r="A364" s="21">
        <v>45</v>
      </c>
      <c r="B364" s="18" t="s">
        <v>430</v>
      </c>
      <c r="C364" s="14" t="s">
        <v>104</v>
      </c>
      <c r="D364" s="18" t="s">
        <v>105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>
        <v>2</v>
      </c>
      <c r="BH364" s="18"/>
      <c r="BI364" s="18"/>
      <c r="BJ364" s="18"/>
      <c r="BK364" s="18"/>
      <c r="BL364" s="18"/>
      <c r="BM364" s="18"/>
      <c r="BN364" s="18"/>
      <c r="BO364" s="18"/>
      <c r="BP364" s="18"/>
      <c r="BQ364" s="18"/>
      <c r="BR364" s="18"/>
      <c r="BS364" s="18"/>
      <c r="BT364" s="18"/>
      <c r="BU364" s="18"/>
      <c r="BV364" s="18"/>
      <c r="BW364" s="18"/>
      <c r="BX364" s="18"/>
      <c r="BY364" s="18"/>
      <c r="BZ364" s="18"/>
      <c r="CA364" s="18"/>
      <c r="CB364" s="18"/>
      <c r="CC364" s="18"/>
      <c r="CD364" s="18"/>
      <c r="CE364" s="18"/>
      <c r="CF364" s="18"/>
      <c r="CG364" s="18"/>
      <c r="CH364" s="18"/>
      <c r="CI364" s="18"/>
      <c r="CJ364" s="18"/>
      <c r="CK364" s="18"/>
      <c r="CL364" s="18"/>
      <c r="CM364" s="18"/>
      <c r="CN364" s="18"/>
      <c r="CO364" s="18"/>
      <c r="CP364" s="18"/>
      <c r="CQ364" s="18"/>
      <c r="CR364" s="18"/>
      <c r="CS364" s="18"/>
      <c r="CT364" s="18"/>
      <c r="CU364" s="18"/>
      <c r="CV364" s="18"/>
      <c r="CW364" s="18"/>
      <c r="CX364" s="18"/>
      <c r="CY364" s="18"/>
      <c r="CZ364" s="18"/>
      <c r="DA364" s="18"/>
      <c r="DB364" s="18"/>
      <c r="DC364" s="18"/>
      <c r="DD364" s="18"/>
      <c r="DE364" s="18"/>
      <c r="DF364" s="18"/>
      <c r="DG364" s="18"/>
      <c r="DH364" s="18"/>
      <c r="DI364" s="18"/>
      <c r="DJ364" s="18"/>
      <c r="DK364" s="18"/>
      <c r="DL364" s="18"/>
      <c r="DM364" s="18"/>
      <c r="DN364" s="18"/>
      <c r="DO364" s="18"/>
      <c r="DP364" s="55">
        <v>0</v>
      </c>
      <c r="DQ364" s="52">
        <v>4</v>
      </c>
      <c r="DR364" s="19">
        <v>1</v>
      </c>
      <c r="DS364" s="44">
        <f>PRODUCT(Таблица1[[#This Row],[РЕЙТИНГ НТЛ]:[РЕГ НТЛ]])</f>
        <v>4</v>
      </c>
      <c r="DT364" s="74">
        <f>SUM(Таблица1[[#This Row],[РЕЙТИНГ DPT]:[РЕЙТИНГ НТЛ]])</f>
        <v>4</v>
      </c>
    </row>
    <row r="365" spans="1:124" x14ac:dyDescent="0.25">
      <c r="A365" s="13">
        <v>92</v>
      </c>
      <c r="B365" s="14" t="s">
        <v>426</v>
      </c>
      <c r="C365" s="14" t="s">
        <v>102</v>
      </c>
      <c r="D365" s="14" t="s">
        <v>103</v>
      </c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>
        <v>3</v>
      </c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55">
        <v>0</v>
      </c>
      <c r="DQ365" s="46">
        <v>4</v>
      </c>
      <c r="DR365" s="31">
        <v>1</v>
      </c>
      <c r="DS365" s="43">
        <f>PRODUCT(Таблица1[[#This Row],[РЕЙТИНГ НТЛ]:[РЕГ НТЛ]])</f>
        <v>4</v>
      </c>
      <c r="DT365" s="74">
        <f>SUM(Таблица1[[#This Row],[РЕЙТИНГ DPT]:[РЕЙТИНГ НТЛ]])</f>
        <v>4</v>
      </c>
    </row>
    <row r="366" spans="1:124" x14ac:dyDescent="0.25">
      <c r="A366" s="13">
        <v>87</v>
      </c>
      <c r="B366" s="14" t="s">
        <v>423</v>
      </c>
      <c r="C366" s="14" t="s">
        <v>102</v>
      </c>
      <c r="D366" s="14" t="s">
        <v>103</v>
      </c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>
        <v>4</v>
      </c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55">
        <v>0</v>
      </c>
      <c r="DQ366" s="49">
        <v>2</v>
      </c>
      <c r="DR366" s="16">
        <v>1</v>
      </c>
      <c r="DS366" s="43">
        <f>PRODUCT(Таблица1[[#This Row],[РЕЙТИНГ НТЛ]:[РЕГ НТЛ]])</f>
        <v>2</v>
      </c>
      <c r="DT366" s="74">
        <f>SUM(Таблица1[[#This Row],[РЕЙТИНГ DPT]:[РЕЙТИНГ НТЛ]])</f>
        <v>2</v>
      </c>
    </row>
    <row r="367" spans="1:124" x14ac:dyDescent="0.25">
      <c r="A367" s="21">
        <v>81</v>
      </c>
      <c r="B367" s="18" t="s">
        <v>427</v>
      </c>
      <c r="C367" s="14" t="s">
        <v>111</v>
      </c>
      <c r="D367" s="18" t="s">
        <v>112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>
        <v>5</v>
      </c>
      <c r="BH367" s="18"/>
      <c r="BI367" s="18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  <c r="CJ367" s="18"/>
      <c r="CK367" s="18"/>
      <c r="CL367" s="18"/>
      <c r="CM367" s="18"/>
      <c r="CN367" s="18"/>
      <c r="CO367" s="18"/>
      <c r="CP367" s="18"/>
      <c r="CQ367" s="18"/>
      <c r="CR367" s="18"/>
      <c r="CS367" s="18"/>
      <c r="CT367" s="18"/>
      <c r="CU367" s="18"/>
      <c r="CV367" s="18"/>
      <c r="CW367" s="18"/>
      <c r="CX367" s="18"/>
      <c r="CY367" s="18"/>
      <c r="CZ367" s="18"/>
      <c r="DA367" s="18"/>
      <c r="DB367" s="18"/>
      <c r="DC367" s="18"/>
      <c r="DD367" s="18"/>
      <c r="DE367" s="18"/>
      <c r="DF367" s="18"/>
      <c r="DG367" s="18"/>
      <c r="DH367" s="18"/>
      <c r="DI367" s="18"/>
      <c r="DJ367" s="18"/>
      <c r="DK367" s="18"/>
      <c r="DL367" s="18"/>
      <c r="DM367" s="18"/>
      <c r="DN367" s="18"/>
      <c r="DO367" s="18"/>
      <c r="DP367" s="55">
        <v>0</v>
      </c>
      <c r="DQ367" s="52">
        <v>2</v>
      </c>
      <c r="DR367" s="35">
        <v>1</v>
      </c>
      <c r="DS367" s="44">
        <f>PRODUCT(Таблица1[[#This Row],[РЕЙТИНГ НТЛ]:[РЕГ НТЛ]])</f>
        <v>2</v>
      </c>
      <c r="DT367" s="74">
        <f>SUM(Таблица1[[#This Row],[РЕЙТИНГ DPT]:[РЕЙТИНГ НТЛ]])</f>
        <v>2</v>
      </c>
    </row>
    <row r="368" spans="1:124" x14ac:dyDescent="0.25">
      <c r="A368" s="13">
        <v>106</v>
      </c>
      <c r="B368" s="14" t="s">
        <v>416</v>
      </c>
      <c r="C368" s="14" t="s">
        <v>102</v>
      </c>
      <c r="D368" s="14" t="s">
        <v>103</v>
      </c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>
        <v>6</v>
      </c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55">
        <v>0</v>
      </c>
      <c r="DQ368" s="49">
        <v>2</v>
      </c>
      <c r="DR368" s="16">
        <v>1</v>
      </c>
      <c r="DS368" s="43">
        <f>PRODUCT(Таблица1[[#This Row],[РЕЙТИНГ НТЛ]:[РЕГ НТЛ]])</f>
        <v>2</v>
      </c>
      <c r="DT368" s="74">
        <f>SUM(Таблица1[[#This Row],[РЕЙТИНГ DPT]:[РЕЙТИНГ НТЛ]])</f>
        <v>2</v>
      </c>
    </row>
    <row r="369" spans="1:124" x14ac:dyDescent="0.25">
      <c r="A369" s="13">
        <v>102</v>
      </c>
      <c r="B369" s="14" t="s">
        <v>418</v>
      </c>
      <c r="C369" s="14" t="s">
        <v>102</v>
      </c>
      <c r="D369" s="14" t="s">
        <v>103</v>
      </c>
      <c r="E369" s="25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>
        <v>7</v>
      </c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55">
        <v>0</v>
      </c>
      <c r="DQ369" s="66">
        <v>0</v>
      </c>
      <c r="DR369" s="16">
        <v>1</v>
      </c>
      <c r="DS369" s="43">
        <f>PRODUCT(Таблица1[[#This Row],[РЕЙТИНГ НТЛ]:[РЕГ НТЛ]])</f>
        <v>0</v>
      </c>
      <c r="DT369" s="74">
        <f>SUM(Таблица1[[#This Row],[РЕЙТИНГ DPT]:[РЕЙТИНГ НТЛ]])</f>
        <v>0</v>
      </c>
    </row>
    <row r="370" spans="1:124" x14ac:dyDescent="0.25">
      <c r="A370" s="13">
        <v>105</v>
      </c>
      <c r="B370" s="14" t="s">
        <v>438</v>
      </c>
      <c r="C370" s="14" t="s">
        <v>190</v>
      </c>
      <c r="D370" s="14" t="s">
        <v>185</v>
      </c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7"/>
      <c r="P370" s="17"/>
      <c r="Q370" s="17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>
        <v>8</v>
      </c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55">
        <v>0</v>
      </c>
      <c r="DQ370" s="66">
        <v>0</v>
      </c>
      <c r="DR370" s="16">
        <v>0</v>
      </c>
      <c r="DS370" s="43">
        <f>PRODUCT(Таблица1[[#This Row],[РЕЙТИНГ НТЛ]:[РЕГ НТЛ]])</f>
        <v>0</v>
      </c>
      <c r="DT370" s="74">
        <f>SUM(Таблица1[[#This Row],[РЕЙТИНГ DPT]:[РЕЙТИНГ НТЛ]])</f>
        <v>0</v>
      </c>
    </row>
    <row r="371" spans="1:124" x14ac:dyDescent="0.25">
      <c r="A371" s="21">
        <v>119</v>
      </c>
      <c r="B371" s="18" t="s">
        <v>322</v>
      </c>
      <c r="C371" s="14" t="s">
        <v>102</v>
      </c>
      <c r="D371" s="18" t="s">
        <v>103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>
        <v>1</v>
      </c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8"/>
      <c r="BW371" s="18"/>
      <c r="BX371" s="18"/>
      <c r="BY371" s="18"/>
      <c r="BZ371" s="18"/>
      <c r="CA371" s="18"/>
      <c r="CB371" s="18"/>
      <c r="CC371" s="18"/>
      <c r="CD371" s="18"/>
      <c r="CE371" s="18"/>
      <c r="CF371" s="18"/>
      <c r="CG371" s="18"/>
      <c r="CH371" s="18"/>
      <c r="CI371" s="18"/>
      <c r="CJ371" s="18"/>
      <c r="CK371" s="18"/>
      <c r="CL371" s="18"/>
      <c r="CM371" s="18"/>
      <c r="CN371" s="18"/>
      <c r="CO371" s="18"/>
      <c r="CP371" s="18"/>
      <c r="CQ371" s="18"/>
      <c r="CR371" s="18"/>
      <c r="CS371" s="18"/>
      <c r="CT371" s="18"/>
      <c r="CU371" s="18"/>
      <c r="CV371" s="18"/>
      <c r="CW371" s="18"/>
      <c r="CX371" s="18"/>
      <c r="CY371" s="18"/>
      <c r="CZ371" s="18"/>
      <c r="DA371" s="18"/>
      <c r="DB371" s="18"/>
      <c r="DC371" s="18"/>
      <c r="DD371" s="18"/>
      <c r="DE371" s="18"/>
      <c r="DF371" s="18"/>
      <c r="DG371" s="18"/>
      <c r="DH371" s="18"/>
      <c r="DI371" s="18"/>
      <c r="DJ371" s="18"/>
      <c r="DK371" s="18"/>
      <c r="DL371" s="18"/>
      <c r="DM371" s="18"/>
      <c r="DN371" s="18"/>
      <c r="DO371" s="18"/>
      <c r="DP371" s="55">
        <v>0</v>
      </c>
      <c r="DQ371" s="52">
        <v>6</v>
      </c>
      <c r="DR371" s="35">
        <v>1</v>
      </c>
      <c r="DS371" s="44">
        <f>PRODUCT(Таблица1[[#This Row],[РЕЙТИНГ НТЛ]:[РЕГ НТЛ]])</f>
        <v>6</v>
      </c>
      <c r="DT371" s="74">
        <f>SUM(Таблица1[[#This Row],[РЕЙТИНГ DPT]:[РЕЙТИНГ НТЛ]])</f>
        <v>6</v>
      </c>
    </row>
    <row r="372" spans="1:124" x14ac:dyDescent="0.25">
      <c r="A372" s="13">
        <v>93</v>
      </c>
      <c r="B372" s="14" t="s">
        <v>327</v>
      </c>
      <c r="C372" s="14" t="s">
        <v>102</v>
      </c>
      <c r="D372" s="14" t="s">
        <v>103</v>
      </c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>
        <v>2</v>
      </c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55">
        <v>0</v>
      </c>
      <c r="DQ372" s="46">
        <v>4</v>
      </c>
      <c r="DR372" s="16">
        <v>1</v>
      </c>
      <c r="DS372" s="43">
        <f>PRODUCT(Таблица1[[#This Row],[РЕЙТИНГ НТЛ]:[РЕГ НТЛ]])</f>
        <v>4</v>
      </c>
      <c r="DT372" s="74">
        <f>SUM(Таблица1[[#This Row],[РЕЙТИНГ DPT]:[РЕЙТИНГ НТЛ]])</f>
        <v>4</v>
      </c>
    </row>
    <row r="373" spans="1:124" x14ac:dyDescent="0.25">
      <c r="A373" s="13">
        <v>101</v>
      </c>
      <c r="B373" s="14" t="s">
        <v>324</v>
      </c>
      <c r="C373" s="14" t="s">
        <v>102</v>
      </c>
      <c r="D373" s="14" t="s">
        <v>103</v>
      </c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>
        <v>3</v>
      </c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55">
        <v>0</v>
      </c>
      <c r="DQ373" s="49">
        <v>4</v>
      </c>
      <c r="DR373" s="16">
        <v>1</v>
      </c>
      <c r="DS373" s="43">
        <f>PRODUCT(Таблица1[[#This Row],[РЕЙТИНГ НТЛ]:[РЕГ НТЛ]])</f>
        <v>4</v>
      </c>
      <c r="DT373" s="74">
        <f>SUM(Таблица1[[#This Row],[РЕЙТИНГ DPT]:[РЕЙТИНГ НТЛ]])</f>
        <v>4</v>
      </c>
    </row>
    <row r="374" spans="1:124" x14ac:dyDescent="0.25">
      <c r="A374" s="13">
        <v>90</v>
      </c>
      <c r="B374" s="14" t="s">
        <v>323</v>
      </c>
      <c r="C374" s="14" t="s">
        <v>102</v>
      </c>
      <c r="D374" s="14" t="s">
        <v>103</v>
      </c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>
        <v>4</v>
      </c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55">
        <v>0</v>
      </c>
      <c r="DQ374" s="46">
        <v>2</v>
      </c>
      <c r="DR374" s="31">
        <v>1</v>
      </c>
      <c r="DS374" s="43">
        <f>PRODUCT(Таблица1[[#This Row],[РЕЙТИНГ НТЛ]:[РЕГ НТЛ]])</f>
        <v>2</v>
      </c>
      <c r="DT374" s="74">
        <f>SUM(Таблица1[[#This Row],[РЕЙТИНГ DPT]:[РЕЙТИНГ НТЛ]])</f>
        <v>2</v>
      </c>
    </row>
    <row r="375" spans="1:124" x14ac:dyDescent="0.25">
      <c r="A375" s="13">
        <v>100</v>
      </c>
      <c r="B375" s="14" t="s">
        <v>319</v>
      </c>
      <c r="C375" s="14" t="s">
        <v>111</v>
      </c>
      <c r="D375" s="14" t="s">
        <v>112</v>
      </c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>
        <v>5</v>
      </c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55">
        <v>0</v>
      </c>
      <c r="DQ375" s="46">
        <v>2</v>
      </c>
      <c r="DR375" s="16">
        <v>1</v>
      </c>
      <c r="DS375" s="43">
        <f>PRODUCT(Таблица1[[#This Row],[РЕЙТИНГ НТЛ]:[РЕГ НТЛ]])</f>
        <v>2</v>
      </c>
      <c r="DT375" s="74">
        <f>SUM(Таблица1[[#This Row],[РЕЙТИНГ DPT]:[РЕЙТИНГ НТЛ]])</f>
        <v>2</v>
      </c>
    </row>
    <row r="376" spans="1:124" x14ac:dyDescent="0.25">
      <c r="A376" s="21">
        <v>89</v>
      </c>
      <c r="B376" s="18" t="s">
        <v>325</v>
      </c>
      <c r="C376" s="14" t="s">
        <v>102</v>
      </c>
      <c r="D376" s="18" t="s">
        <v>103</v>
      </c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>
        <v>6</v>
      </c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  <c r="CL376" s="18"/>
      <c r="CM376" s="18"/>
      <c r="CN376" s="18"/>
      <c r="CO376" s="18"/>
      <c r="CP376" s="18"/>
      <c r="CQ376" s="18"/>
      <c r="CR376" s="18"/>
      <c r="CS376" s="18"/>
      <c r="CT376" s="18"/>
      <c r="CU376" s="18"/>
      <c r="CV376" s="18"/>
      <c r="CW376" s="18"/>
      <c r="CX376" s="18"/>
      <c r="CY376" s="18"/>
      <c r="CZ376" s="18"/>
      <c r="DA376" s="18"/>
      <c r="DB376" s="18"/>
      <c r="DC376" s="18"/>
      <c r="DD376" s="18"/>
      <c r="DE376" s="18"/>
      <c r="DF376" s="18"/>
      <c r="DG376" s="18"/>
      <c r="DH376" s="18"/>
      <c r="DI376" s="18"/>
      <c r="DJ376" s="18"/>
      <c r="DK376" s="18"/>
      <c r="DL376" s="18"/>
      <c r="DM376" s="18"/>
      <c r="DN376" s="18"/>
      <c r="DO376" s="18"/>
      <c r="DP376" s="55">
        <v>0</v>
      </c>
      <c r="DQ376" s="52">
        <v>2</v>
      </c>
      <c r="DR376" s="19">
        <v>1</v>
      </c>
      <c r="DS376" s="44">
        <f>PRODUCT(Таблица1[[#This Row],[РЕЙТИНГ НТЛ]:[РЕГ НТЛ]])</f>
        <v>2</v>
      </c>
      <c r="DT376" s="74">
        <f>SUM(Таблица1[[#This Row],[РЕЙТИНГ DPT]:[РЕЙТИНГ НТЛ]])</f>
        <v>2</v>
      </c>
    </row>
    <row r="377" spans="1:124" x14ac:dyDescent="0.25">
      <c r="A377" s="21">
        <v>115</v>
      </c>
      <c r="B377" s="18" t="s">
        <v>320</v>
      </c>
      <c r="C377" s="14" t="s">
        <v>106</v>
      </c>
      <c r="D377" s="14" t="s">
        <v>110</v>
      </c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>
        <v>7</v>
      </c>
      <c r="BG377" s="18"/>
      <c r="BH377" s="18"/>
      <c r="BI377" s="18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8"/>
      <c r="BW377" s="18"/>
      <c r="BX377" s="18"/>
      <c r="BY377" s="18"/>
      <c r="BZ377" s="18"/>
      <c r="CA377" s="18"/>
      <c r="CB377" s="18"/>
      <c r="CC377" s="18"/>
      <c r="CD377" s="18"/>
      <c r="CE377" s="18"/>
      <c r="CF377" s="18"/>
      <c r="CG377" s="18"/>
      <c r="CH377" s="18"/>
      <c r="CI377" s="18"/>
      <c r="CJ377" s="18"/>
      <c r="CK377" s="18"/>
      <c r="CL377" s="18"/>
      <c r="CM377" s="18"/>
      <c r="CN377" s="18"/>
      <c r="CO377" s="18"/>
      <c r="CP377" s="18"/>
      <c r="CQ377" s="18"/>
      <c r="CR377" s="18"/>
      <c r="CS377" s="18"/>
      <c r="CT377" s="18"/>
      <c r="CU377" s="18"/>
      <c r="CV377" s="18"/>
      <c r="CW377" s="18"/>
      <c r="CX377" s="18"/>
      <c r="CY377" s="18"/>
      <c r="CZ377" s="18"/>
      <c r="DA377" s="18"/>
      <c r="DB377" s="18"/>
      <c r="DC377" s="18"/>
      <c r="DD377" s="18"/>
      <c r="DE377" s="18"/>
      <c r="DF377" s="18"/>
      <c r="DG377" s="18"/>
      <c r="DH377" s="18"/>
      <c r="DI377" s="18"/>
      <c r="DJ377" s="18"/>
      <c r="DK377" s="18"/>
      <c r="DL377" s="18"/>
      <c r="DM377" s="18"/>
      <c r="DN377" s="18"/>
      <c r="DO377" s="18"/>
      <c r="DP377" s="55">
        <v>0</v>
      </c>
      <c r="DQ377" s="66">
        <v>0</v>
      </c>
      <c r="DR377" s="19">
        <v>1</v>
      </c>
      <c r="DS377" s="44">
        <f>PRODUCT(Таблица1[[#This Row],[РЕЙТИНГ НТЛ]:[РЕГ НТЛ]])</f>
        <v>0</v>
      </c>
      <c r="DT377" s="74">
        <f>SUM(Таблица1[[#This Row],[РЕЙТИНГ DPT]:[РЕЙТИНГ НТЛ]])</f>
        <v>0</v>
      </c>
    </row>
    <row r="378" spans="1:124" x14ac:dyDescent="0.25">
      <c r="A378" s="13">
        <v>246</v>
      </c>
      <c r="B378" s="18" t="s">
        <v>347</v>
      </c>
      <c r="C378" s="14" t="s">
        <v>159</v>
      </c>
      <c r="D378" s="14" t="s">
        <v>170</v>
      </c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>
        <v>12</v>
      </c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4"/>
      <c r="DK378" s="14"/>
      <c r="DL378" s="14"/>
      <c r="DM378" s="14"/>
      <c r="DN378" s="14"/>
      <c r="DO378" s="14"/>
      <c r="DP378" s="55">
        <v>0</v>
      </c>
      <c r="DQ378" s="66">
        <v>0</v>
      </c>
      <c r="DR378" s="16">
        <v>0</v>
      </c>
      <c r="DS378" s="43">
        <f>PRODUCT(Таблица1[[#This Row],[РЕЙТИНГ НТЛ]:[РЕГ НТЛ]])</f>
        <v>0</v>
      </c>
      <c r="DT378" s="74">
        <f>SUM(Таблица1[[#This Row],[РЕЙТИНГ DPT]:[РЕЙТИНГ НТЛ]])</f>
        <v>0</v>
      </c>
    </row>
    <row r="379" spans="1:124" x14ac:dyDescent="0.25">
      <c r="A379" s="13">
        <v>122</v>
      </c>
      <c r="B379" s="18" t="s">
        <v>363</v>
      </c>
      <c r="C379" s="14" t="s">
        <v>106</v>
      </c>
      <c r="D379" s="14" t="s">
        <v>107</v>
      </c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>
        <v>13</v>
      </c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55">
        <v>0</v>
      </c>
      <c r="DQ379" s="66">
        <v>0</v>
      </c>
      <c r="DR379" s="42">
        <v>1</v>
      </c>
      <c r="DS379" s="43">
        <f>PRODUCT(Таблица1[[#This Row],[РЕЙТИНГ НТЛ]:[РЕГ НТЛ]])</f>
        <v>0</v>
      </c>
      <c r="DT379" s="74">
        <f>SUM(Таблица1[[#This Row],[РЕЙТИНГ DPT]:[РЕЙТИНГ НТЛ]])</f>
        <v>0</v>
      </c>
    </row>
    <row r="380" spans="1:124" x14ac:dyDescent="0.25">
      <c r="A380" s="13">
        <v>125</v>
      </c>
      <c r="B380" s="14" t="s">
        <v>326</v>
      </c>
      <c r="C380" s="14" t="s">
        <v>106</v>
      </c>
      <c r="D380" s="14" t="s">
        <v>186</v>
      </c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 t="s">
        <v>118</v>
      </c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55">
        <v>0</v>
      </c>
      <c r="DQ380" s="66">
        <v>0</v>
      </c>
      <c r="DR380" s="16">
        <v>1</v>
      </c>
      <c r="DS380" s="43">
        <f>PRODUCT(Таблица1[[#This Row],[РЕЙТИНГ НТЛ]:[РЕГ НТЛ]])</f>
        <v>0</v>
      </c>
      <c r="DT380" s="74">
        <f>SUM(Таблица1[[#This Row],[РЕЙТИНГ DPT]:[РЕЙТИНГ НТЛ]])</f>
        <v>0</v>
      </c>
    </row>
    <row r="381" spans="1:124" x14ac:dyDescent="0.25">
      <c r="A381" s="13">
        <v>97</v>
      </c>
      <c r="B381" s="14" t="s">
        <v>342</v>
      </c>
      <c r="C381" s="14" t="s">
        <v>159</v>
      </c>
      <c r="D381" s="14" t="s">
        <v>170</v>
      </c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 t="s">
        <v>118</v>
      </c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55">
        <v>0</v>
      </c>
      <c r="DQ381" s="66">
        <v>0</v>
      </c>
      <c r="DR381" s="16">
        <v>0</v>
      </c>
      <c r="DS381" s="43">
        <f>PRODUCT(Таблица1[[#This Row],[РЕЙТИНГ НТЛ]:[РЕГ НТЛ]])</f>
        <v>0</v>
      </c>
      <c r="DT381" s="74">
        <f>SUM(Таблица1[[#This Row],[РЕЙТИНГ DPT]:[РЕЙТИНГ НТЛ]])</f>
        <v>0</v>
      </c>
    </row>
    <row r="382" spans="1:124" x14ac:dyDescent="0.25">
      <c r="A382" s="21">
        <v>96</v>
      </c>
      <c r="B382" s="18" t="s">
        <v>321</v>
      </c>
      <c r="C382" s="14" t="s">
        <v>190</v>
      </c>
      <c r="D382" s="18" t="s">
        <v>185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 t="s">
        <v>152</v>
      </c>
      <c r="BG382" s="18"/>
      <c r="BH382" s="18"/>
      <c r="BI382" s="18"/>
      <c r="BJ382" s="18"/>
      <c r="BK382" s="18"/>
      <c r="BL382" s="18"/>
      <c r="BM382" s="18"/>
      <c r="BN382" s="18"/>
      <c r="BO382" s="18"/>
      <c r="BP382" s="18"/>
      <c r="BQ382" s="18"/>
      <c r="BR382" s="18"/>
      <c r="BS382" s="18"/>
      <c r="BT382" s="18"/>
      <c r="BU382" s="18"/>
      <c r="BV382" s="18"/>
      <c r="BW382" s="18"/>
      <c r="BX382" s="18"/>
      <c r="BY382" s="18"/>
      <c r="BZ382" s="18"/>
      <c r="CA382" s="18"/>
      <c r="CB382" s="18"/>
      <c r="CC382" s="18"/>
      <c r="CD382" s="18"/>
      <c r="CE382" s="18"/>
      <c r="CF382" s="18"/>
      <c r="CG382" s="18"/>
      <c r="CH382" s="18"/>
      <c r="CI382" s="18"/>
      <c r="CJ382" s="18"/>
      <c r="CK382" s="18"/>
      <c r="CL382" s="18"/>
      <c r="CM382" s="18"/>
      <c r="CN382" s="18"/>
      <c r="CO382" s="18"/>
      <c r="CP382" s="18"/>
      <c r="CQ382" s="18"/>
      <c r="CR382" s="18"/>
      <c r="CS382" s="18"/>
      <c r="CT382" s="18"/>
      <c r="CU382" s="18"/>
      <c r="CV382" s="18"/>
      <c r="CW382" s="18"/>
      <c r="CX382" s="18"/>
      <c r="CY382" s="18"/>
      <c r="CZ382" s="18"/>
      <c r="DA382" s="18"/>
      <c r="DB382" s="18"/>
      <c r="DC382" s="18"/>
      <c r="DD382" s="18"/>
      <c r="DE382" s="18"/>
      <c r="DF382" s="18"/>
      <c r="DG382" s="18"/>
      <c r="DH382" s="18"/>
      <c r="DI382" s="18"/>
      <c r="DJ382" s="18"/>
      <c r="DK382" s="18"/>
      <c r="DL382" s="18"/>
      <c r="DM382" s="18"/>
      <c r="DN382" s="18"/>
      <c r="DO382" s="18"/>
      <c r="DP382" s="55">
        <v>0</v>
      </c>
      <c r="DQ382" s="66">
        <v>0</v>
      </c>
      <c r="DR382" s="19">
        <v>0</v>
      </c>
      <c r="DS382" s="44">
        <f>PRODUCT(Таблица1[[#This Row],[РЕЙТИНГ НТЛ]:[РЕГ НТЛ]])</f>
        <v>0</v>
      </c>
      <c r="DT382" s="74">
        <f>SUM(Таблица1[[#This Row],[РЕЙТИНГ DPT]:[РЕЙТИНГ НТЛ]])</f>
        <v>0</v>
      </c>
    </row>
    <row r="383" spans="1:124" x14ac:dyDescent="0.25">
      <c r="A383" s="13">
        <v>83</v>
      </c>
      <c r="B383" s="14" t="s">
        <v>333</v>
      </c>
      <c r="C383" s="14" t="s">
        <v>106</v>
      </c>
      <c r="D383" s="14" t="s">
        <v>109</v>
      </c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 t="s">
        <v>152</v>
      </c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55">
        <v>0</v>
      </c>
      <c r="DQ383" s="66">
        <v>0</v>
      </c>
      <c r="DR383" s="16">
        <v>1</v>
      </c>
      <c r="DS383" s="43">
        <f>PRODUCT(Таблица1[[#This Row],[РЕЙТИНГ НТЛ]:[РЕГ НТЛ]])</f>
        <v>0</v>
      </c>
      <c r="DT383" s="74">
        <f>SUM(Таблица1[[#This Row],[РЕЙТИНГ DPT]:[РЕЙТИНГ НТЛ]])</f>
        <v>0</v>
      </c>
    </row>
    <row r="384" spans="1:124" x14ac:dyDescent="0.25">
      <c r="A384" s="13">
        <v>91</v>
      </c>
      <c r="B384" s="14" t="s">
        <v>317</v>
      </c>
      <c r="C384" s="14" t="s">
        <v>102</v>
      </c>
      <c r="D384" s="14" t="s">
        <v>103</v>
      </c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>
        <v>1</v>
      </c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55">
        <v>0</v>
      </c>
      <c r="DQ384" s="49">
        <v>6</v>
      </c>
      <c r="DR384" s="16">
        <v>1</v>
      </c>
      <c r="DS384" s="43">
        <f>PRODUCT(Таблица1[[#This Row],[РЕЙТИНГ НТЛ]:[РЕГ НТЛ]])</f>
        <v>6</v>
      </c>
      <c r="DT384" s="74">
        <f>SUM(Таблица1[[#This Row],[РЕЙТИНГ DPT]:[РЕЙТИНГ НТЛ]])</f>
        <v>6</v>
      </c>
    </row>
    <row r="385" spans="1:124" x14ac:dyDescent="0.25">
      <c r="A385" s="13">
        <v>114</v>
      </c>
      <c r="B385" s="14" t="s">
        <v>318</v>
      </c>
      <c r="C385" s="14" t="s">
        <v>102</v>
      </c>
      <c r="D385" s="14" t="s">
        <v>103</v>
      </c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>
        <v>2</v>
      </c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55">
        <v>0</v>
      </c>
      <c r="DQ385" s="46">
        <v>4</v>
      </c>
      <c r="DR385" s="16">
        <v>1</v>
      </c>
      <c r="DS385" s="43">
        <f>PRODUCT(Таблица1[[#This Row],[РЕЙТИНГ НТЛ]:[РЕГ НТЛ]])</f>
        <v>4</v>
      </c>
      <c r="DT385" s="74">
        <f>SUM(Таблица1[[#This Row],[РЕЙТИНГ DPT]:[РЕЙТИНГ НТЛ]])</f>
        <v>4</v>
      </c>
    </row>
    <row r="386" spans="1:124" x14ac:dyDescent="0.25">
      <c r="A386" s="13">
        <v>119</v>
      </c>
      <c r="B386" s="14" t="s">
        <v>322</v>
      </c>
      <c r="C386" s="14" t="s">
        <v>102</v>
      </c>
      <c r="D386" s="14" t="s">
        <v>103</v>
      </c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>
        <v>1</v>
      </c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54">
        <v>3</v>
      </c>
      <c r="DQ386" s="66">
        <v>0</v>
      </c>
      <c r="DR386" s="31">
        <v>1</v>
      </c>
      <c r="DS386" s="16">
        <f>PRODUCT(Таблица1[[#This Row],[РЕЙТИНГ НТЛ]:[РЕГ НТЛ]])</f>
        <v>0</v>
      </c>
      <c r="DT386" s="70">
        <f>SUM(Таблица1[[#This Row],[РЕЙТИНГ DPT]:[РЕЙТИНГ НТЛ]])</f>
        <v>3</v>
      </c>
    </row>
    <row r="387" spans="1:124" x14ac:dyDescent="0.25">
      <c r="A387" s="21">
        <v>91</v>
      </c>
      <c r="B387" s="14" t="s">
        <v>317</v>
      </c>
      <c r="C387" s="14" t="s">
        <v>102</v>
      </c>
      <c r="D387" s="18" t="s">
        <v>103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>
        <v>2</v>
      </c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  <c r="BO387" s="18"/>
      <c r="BP387" s="18"/>
      <c r="BQ387" s="18"/>
      <c r="BR387" s="18"/>
      <c r="BS387" s="18"/>
      <c r="BT387" s="18"/>
      <c r="BU387" s="18"/>
      <c r="BV387" s="18"/>
      <c r="BW387" s="18"/>
      <c r="BX387" s="18"/>
      <c r="BY387" s="18"/>
      <c r="BZ387" s="18"/>
      <c r="CA387" s="18"/>
      <c r="CB387" s="18"/>
      <c r="CC387" s="18"/>
      <c r="CD387" s="18"/>
      <c r="CE387" s="18"/>
      <c r="CF387" s="18"/>
      <c r="CG387" s="18"/>
      <c r="CH387" s="18"/>
      <c r="CI387" s="18"/>
      <c r="CJ387" s="18"/>
      <c r="CK387" s="18"/>
      <c r="CL387" s="18"/>
      <c r="CM387" s="18"/>
      <c r="CN387" s="18"/>
      <c r="CO387" s="18"/>
      <c r="CP387" s="18"/>
      <c r="CQ387" s="18"/>
      <c r="CR387" s="18"/>
      <c r="CS387" s="18"/>
      <c r="CT387" s="18"/>
      <c r="CU387" s="18"/>
      <c r="CV387" s="18"/>
      <c r="CW387" s="18"/>
      <c r="CX387" s="18"/>
      <c r="CY387" s="18"/>
      <c r="CZ387" s="18"/>
      <c r="DA387" s="18"/>
      <c r="DB387" s="18"/>
      <c r="DC387" s="18"/>
      <c r="DD387" s="18"/>
      <c r="DE387" s="18"/>
      <c r="DF387" s="18"/>
      <c r="DG387" s="18"/>
      <c r="DH387" s="18"/>
      <c r="DI387" s="18"/>
      <c r="DJ387" s="18"/>
      <c r="DK387" s="18"/>
      <c r="DL387" s="18"/>
      <c r="DM387" s="18"/>
      <c r="DN387" s="18"/>
      <c r="DO387" s="18"/>
      <c r="DP387" s="59">
        <v>2</v>
      </c>
      <c r="DQ387" s="66">
        <v>0</v>
      </c>
      <c r="DR387" s="16">
        <v>1</v>
      </c>
      <c r="DS387" s="19">
        <f>PRODUCT(Таблица1[[#This Row],[РЕЙТИНГ НТЛ]:[РЕГ НТЛ]])</f>
        <v>0</v>
      </c>
      <c r="DT387" s="70">
        <f>SUM(Таблица1[[#This Row],[РЕЙТИНГ DPT]:[РЕЙТИНГ НТЛ]])</f>
        <v>2</v>
      </c>
    </row>
    <row r="388" spans="1:124" x14ac:dyDescent="0.25">
      <c r="A388" s="13">
        <v>101</v>
      </c>
      <c r="B388" s="14" t="s">
        <v>324</v>
      </c>
      <c r="C388" s="14" t="s">
        <v>102</v>
      </c>
      <c r="D388" s="14" t="s">
        <v>103</v>
      </c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>
        <v>3</v>
      </c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57">
        <v>2</v>
      </c>
      <c r="DQ388" s="66">
        <v>0</v>
      </c>
      <c r="DR388" s="16">
        <v>1</v>
      </c>
      <c r="DS388" s="16">
        <f>PRODUCT(Таблица1[[#This Row],[РЕЙТИНГ НТЛ]:[РЕГ НТЛ]])</f>
        <v>0</v>
      </c>
      <c r="DT388" s="70">
        <f>SUM(Таблица1[[#This Row],[РЕЙТИНГ DPT]:[РЕЙТИНГ НТЛ]])</f>
        <v>2</v>
      </c>
    </row>
    <row r="389" spans="1:124" x14ac:dyDescent="0.25">
      <c r="A389" s="13">
        <v>114</v>
      </c>
      <c r="B389" s="14" t="s">
        <v>318</v>
      </c>
      <c r="C389" s="14" t="s">
        <v>102</v>
      </c>
      <c r="D389" s="14" t="s">
        <v>103</v>
      </c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>
        <v>4</v>
      </c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57">
        <v>1</v>
      </c>
      <c r="DQ389" s="66">
        <v>0</v>
      </c>
      <c r="DR389" s="16">
        <v>1</v>
      </c>
      <c r="DS389" s="16">
        <f>PRODUCT(Таблица1[[#This Row],[РЕЙТИНГ НТЛ]:[РЕГ НТЛ]])</f>
        <v>0</v>
      </c>
      <c r="DT389" s="70">
        <f>SUM(Таблица1[[#This Row],[РЕЙТИНГ DPT]:[РЕЙТИНГ НТЛ]])</f>
        <v>1</v>
      </c>
    </row>
    <row r="390" spans="1:124" x14ac:dyDescent="0.25">
      <c r="A390" s="13">
        <v>115</v>
      </c>
      <c r="B390" s="14" t="s">
        <v>320</v>
      </c>
      <c r="C390" s="14" t="s">
        <v>106</v>
      </c>
      <c r="D390" s="14" t="s">
        <v>110</v>
      </c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>
        <v>5</v>
      </c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57">
        <v>1</v>
      </c>
      <c r="DQ390" s="66">
        <v>0</v>
      </c>
      <c r="DR390" s="16">
        <v>1</v>
      </c>
      <c r="DS390" s="16">
        <f>PRODUCT(Таблица1[[#This Row],[РЕЙТИНГ НТЛ]:[РЕГ НТЛ]])</f>
        <v>0</v>
      </c>
      <c r="DT390" s="70">
        <f>SUM(Таблица1[[#This Row],[РЕЙТИНГ DPT]:[РЕЙТИНГ НТЛ]])</f>
        <v>1</v>
      </c>
    </row>
    <row r="391" spans="1:124" x14ac:dyDescent="0.25">
      <c r="A391" s="13">
        <v>83</v>
      </c>
      <c r="B391" s="14" t="s">
        <v>333</v>
      </c>
      <c r="C391" s="14" t="s">
        <v>106</v>
      </c>
      <c r="D391" s="14" t="s">
        <v>109</v>
      </c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>
        <v>6</v>
      </c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57">
        <v>1</v>
      </c>
      <c r="DQ391" s="66">
        <v>0</v>
      </c>
      <c r="DR391" s="16">
        <v>1</v>
      </c>
      <c r="DS391" s="16">
        <f>PRODUCT(Таблица1[[#This Row],[РЕЙТИНГ НТЛ]:[РЕГ НТЛ]])</f>
        <v>0</v>
      </c>
      <c r="DT391" s="70">
        <f>SUM(Таблица1[[#This Row],[РЕЙТИНГ DPT]:[РЕЙТИНГ НТЛ]])</f>
        <v>1</v>
      </c>
    </row>
    <row r="392" spans="1:124" x14ac:dyDescent="0.25">
      <c r="A392" s="13">
        <v>125</v>
      </c>
      <c r="B392" s="14" t="s">
        <v>326</v>
      </c>
      <c r="C392" s="14" t="s">
        <v>106</v>
      </c>
      <c r="D392" s="14" t="s">
        <v>186</v>
      </c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>
        <v>7</v>
      </c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55">
        <v>0</v>
      </c>
      <c r="DQ392" s="66">
        <v>0</v>
      </c>
      <c r="DR392" s="16">
        <v>1</v>
      </c>
      <c r="DS392" s="43">
        <f>PRODUCT(Таблица1[[#This Row],[РЕЙТИНГ НТЛ]:[РЕГ НТЛ]])</f>
        <v>0</v>
      </c>
      <c r="DT392" s="74">
        <f>SUM(Таблица1[[#This Row],[РЕЙТИНГ DPT]:[РЕЙТИНГ НТЛ]])</f>
        <v>0</v>
      </c>
    </row>
    <row r="393" spans="1:124" x14ac:dyDescent="0.25">
      <c r="A393" s="21">
        <v>118</v>
      </c>
      <c r="B393" s="18" t="s">
        <v>332</v>
      </c>
      <c r="C393" s="14" t="s">
        <v>104</v>
      </c>
      <c r="D393" s="18" t="s">
        <v>105</v>
      </c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>
        <v>8</v>
      </c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  <c r="BO393" s="18"/>
      <c r="BP393" s="18"/>
      <c r="BQ393" s="18"/>
      <c r="BR393" s="18"/>
      <c r="BS393" s="18"/>
      <c r="BT393" s="18"/>
      <c r="BU393" s="18"/>
      <c r="BV393" s="18"/>
      <c r="BW393" s="18"/>
      <c r="BX393" s="18"/>
      <c r="BY393" s="18"/>
      <c r="BZ393" s="18"/>
      <c r="CA393" s="18"/>
      <c r="CB393" s="18"/>
      <c r="CC393" s="18"/>
      <c r="CD393" s="18"/>
      <c r="CE393" s="18"/>
      <c r="CF393" s="18"/>
      <c r="CG393" s="18"/>
      <c r="CH393" s="18"/>
      <c r="CI393" s="18"/>
      <c r="CJ393" s="18"/>
      <c r="CK393" s="18"/>
      <c r="CL393" s="18"/>
      <c r="CM393" s="18"/>
      <c r="CN393" s="18"/>
      <c r="CO393" s="18"/>
      <c r="CP393" s="18"/>
      <c r="CQ393" s="18"/>
      <c r="CR393" s="18"/>
      <c r="CS393" s="18"/>
      <c r="CT393" s="18"/>
      <c r="CU393" s="18"/>
      <c r="CV393" s="18"/>
      <c r="CW393" s="18"/>
      <c r="CX393" s="18"/>
      <c r="CY393" s="18"/>
      <c r="CZ393" s="18"/>
      <c r="DA393" s="18"/>
      <c r="DB393" s="18"/>
      <c r="DC393" s="18"/>
      <c r="DD393" s="18"/>
      <c r="DE393" s="18"/>
      <c r="DF393" s="18"/>
      <c r="DG393" s="18"/>
      <c r="DH393" s="18"/>
      <c r="DI393" s="18"/>
      <c r="DJ393" s="18"/>
      <c r="DK393" s="18"/>
      <c r="DL393" s="18"/>
      <c r="DM393" s="18"/>
      <c r="DN393" s="18"/>
      <c r="DO393" s="18"/>
      <c r="DP393" s="55">
        <v>0</v>
      </c>
      <c r="DQ393" s="66">
        <v>0</v>
      </c>
      <c r="DR393" s="16">
        <v>1</v>
      </c>
      <c r="DS393" s="44">
        <f>PRODUCT(Таблица1[[#This Row],[РЕЙТИНГ НТЛ]:[РЕГ НТЛ]])</f>
        <v>0</v>
      </c>
      <c r="DT393" s="74">
        <f>SUM(Таблица1[[#This Row],[РЕЙТИНГ DPT]:[РЕЙТИНГ НТЛ]])</f>
        <v>0</v>
      </c>
    </row>
    <row r="394" spans="1:124" x14ac:dyDescent="0.25">
      <c r="A394" s="13">
        <v>90</v>
      </c>
      <c r="B394" s="14" t="s">
        <v>323</v>
      </c>
      <c r="C394" s="14" t="s">
        <v>102</v>
      </c>
      <c r="D394" s="14" t="s">
        <v>103</v>
      </c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>
        <v>1</v>
      </c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57">
        <v>3</v>
      </c>
      <c r="DQ394" s="66">
        <v>0</v>
      </c>
      <c r="DR394" s="31">
        <v>1</v>
      </c>
      <c r="DS394" s="16">
        <f>PRODUCT(Таблица1[[#This Row],[РЕЙТИНГ НТЛ]:[РЕГ НТЛ]])</f>
        <v>0</v>
      </c>
      <c r="DT394" s="70">
        <f>SUM(Таблица1[[#This Row],[РЕЙТИНГ DPT]:[РЕЙТИНГ НТЛ]])</f>
        <v>3</v>
      </c>
    </row>
    <row r="395" spans="1:124" x14ac:dyDescent="0.25">
      <c r="A395" s="13">
        <v>93</v>
      </c>
      <c r="B395" s="14" t="s">
        <v>327</v>
      </c>
      <c r="C395" s="14" t="s">
        <v>102</v>
      </c>
      <c r="D395" s="14" t="s">
        <v>103</v>
      </c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>
        <v>2</v>
      </c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57">
        <v>2</v>
      </c>
      <c r="DQ395" s="66">
        <v>0</v>
      </c>
      <c r="DR395" s="16">
        <v>1</v>
      </c>
      <c r="DS395" s="16">
        <f>PRODUCT(Таблица1[[#This Row],[РЕЙТИНГ НТЛ]:[РЕГ НТЛ]])</f>
        <v>0</v>
      </c>
      <c r="DT395" s="70">
        <f>SUM(Таблица1[[#This Row],[РЕЙТИНГ DPT]:[РЕЙТИНГ НТЛ]])</f>
        <v>2</v>
      </c>
    </row>
    <row r="396" spans="1:124" x14ac:dyDescent="0.25">
      <c r="A396" s="13">
        <v>101</v>
      </c>
      <c r="B396" s="14" t="s">
        <v>324</v>
      </c>
      <c r="C396" s="14" t="s">
        <v>102</v>
      </c>
      <c r="D396" s="14" t="s">
        <v>103</v>
      </c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>
        <v>3</v>
      </c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54">
        <v>2</v>
      </c>
      <c r="DQ396" s="66">
        <v>0</v>
      </c>
      <c r="DR396" s="16">
        <v>1</v>
      </c>
      <c r="DS396" s="16">
        <f>PRODUCT(Таблица1[[#This Row],[РЕЙТИНГ НТЛ]:[РЕГ НТЛ]])</f>
        <v>0</v>
      </c>
      <c r="DT396" s="70">
        <f>SUM(Таблица1[[#This Row],[РЕЙТИНГ DPT]:[РЕЙТИНГ НТЛ]])</f>
        <v>2</v>
      </c>
    </row>
    <row r="397" spans="1:124" x14ac:dyDescent="0.25">
      <c r="A397" s="21">
        <v>108</v>
      </c>
      <c r="B397" s="18" t="s">
        <v>329</v>
      </c>
      <c r="C397" s="14" t="s">
        <v>102</v>
      </c>
      <c r="D397" s="18" t="s">
        <v>103</v>
      </c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>
        <v>4</v>
      </c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  <c r="BO397" s="18"/>
      <c r="BP397" s="18"/>
      <c r="BQ397" s="18"/>
      <c r="BR397" s="18"/>
      <c r="BS397" s="18"/>
      <c r="BT397" s="18"/>
      <c r="BU397" s="18"/>
      <c r="BV397" s="18"/>
      <c r="BW397" s="18"/>
      <c r="BX397" s="18"/>
      <c r="BY397" s="18"/>
      <c r="BZ397" s="18"/>
      <c r="CA397" s="18"/>
      <c r="CB397" s="18"/>
      <c r="CC397" s="18"/>
      <c r="CD397" s="18"/>
      <c r="CE397" s="18"/>
      <c r="CF397" s="18"/>
      <c r="CG397" s="18"/>
      <c r="CH397" s="18"/>
      <c r="CI397" s="18"/>
      <c r="CJ397" s="18"/>
      <c r="CK397" s="18"/>
      <c r="CL397" s="18"/>
      <c r="CM397" s="18"/>
      <c r="CN397" s="18"/>
      <c r="CO397" s="18"/>
      <c r="CP397" s="18"/>
      <c r="CQ397" s="18"/>
      <c r="CR397" s="18"/>
      <c r="CS397" s="18"/>
      <c r="CT397" s="18"/>
      <c r="CU397" s="18"/>
      <c r="CV397" s="18"/>
      <c r="CW397" s="18"/>
      <c r="CX397" s="18"/>
      <c r="CY397" s="18"/>
      <c r="CZ397" s="18"/>
      <c r="DA397" s="18"/>
      <c r="DB397" s="18"/>
      <c r="DC397" s="18"/>
      <c r="DD397" s="18"/>
      <c r="DE397" s="18"/>
      <c r="DF397" s="18"/>
      <c r="DG397" s="18"/>
      <c r="DH397" s="18"/>
      <c r="DI397" s="18"/>
      <c r="DJ397" s="18"/>
      <c r="DK397" s="18"/>
      <c r="DL397" s="18"/>
      <c r="DM397" s="18"/>
      <c r="DN397" s="18"/>
      <c r="DO397" s="18"/>
      <c r="DP397" s="61">
        <v>1</v>
      </c>
      <c r="DQ397" s="66">
        <v>0</v>
      </c>
      <c r="DR397" s="16">
        <v>1</v>
      </c>
      <c r="DS397" s="19">
        <f>PRODUCT(Таблица1[[#This Row],[РЕЙТИНГ НТЛ]:[РЕГ НТЛ]])</f>
        <v>0</v>
      </c>
      <c r="DT397" s="70">
        <f>SUM(Таблица1[[#This Row],[РЕЙТИНГ DPT]:[РЕЙТИНГ НТЛ]])</f>
        <v>1</v>
      </c>
    </row>
    <row r="398" spans="1:124" x14ac:dyDescent="0.25">
      <c r="A398" s="13">
        <v>100</v>
      </c>
      <c r="B398" s="14" t="s">
        <v>319</v>
      </c>
      <c r="C398" s="14" t="s">
        <v>111</v>
      </c>
      <c r="D398" s="14" t="s">
        <v>112</v>
      </c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>
        <v>5</v>
      </c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54">
        <v>1</v>
      </c>
      <c r="DQ398" s="66">
        <v>0</v>
      </c>
      <c r="DR398" s="16">
        <v>1</v>
      </c>
      <c r="DS398" s="16">
        <f>PRODUCT(Таблица1[[#This Row],[РЕЙТИНГ НТЛ]:[РЕГ НТЛ]])</f>
        <v>0</v>
      </c>
      <c r="DT398" s="70">
        <f>SUM(Таблица1[[#This Row],[РЕЙТИНГ DPT]:[РЕЙТИНГ НТЛ]])</f>
        <v>1</v>
      </c>
    </row>
    <row r="399" spans="1:124" x14ac:dyDescent="0.25">
      <c r="A399" s="13">
        <v>89</v>
      </c>
      <c r="B399" s="14" t="s">
        <v>325</v>
      </c>
      <c r="C399" s="14" t="s">
        <v>102</v>
      </c>
      <c r="D399" s="14" t="s">
        <v>103</v>
      </c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>
        <v>6</v>
      </c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54">
        <v>1</v>
      </c>
      <c r="DQ399" s="66">
        <v>0</v>
      </c>
      <c r="DR399" s="16">
        <v>1</v>
      </c>
      <c r="DS399" s="16">
        <f>PRODUCT(Таблица1[[#This Row],[РЕЙТИНГ НТЛ]:[РЕГ НТЛ]])</f>
        <v>0</v>
      </c>
      <c r="DT399" s="70">
        <f>SUM(Таблица1[[#This Row],[РЕЙТИНГ DPT]:[РЕЙТИНГ НТЛ]])</f>
        <v>1</v>
      </c>
    </row>
    <row r="400" spans="1:124" x14ac:dyDescent="0.25">
      <c r="A400" s="13">
        <v>126</v>
      </c>
      <c r="B400" s="14" t="s">
        <v>334</v>
      </c>
      <c r="C400" s="14" t="s">
        <v>102</v>
      </c>
      <c r="D400" s="14" t="s">
        <v>103</v>
      </c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>
        <v>7</v>
      </c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55">
        <v>0</v>
      </c>
      <c r="DQ400" s="66">
        <v>0</v>
      </c>
      <c r="DR400" s="16">
        <v>1</v>
      </c>
      <c r="DS400" s="43">
        <f>PRODUCT(Таблица1[[#This Row],[РЕЙТИНГ НТЛ]:[РЕГ НТЛ]])</f>
        <v>0</v>
      </c>
      <c r="DT400" s="74">
        <f>SUM(Таблица1[[#This Row],[РЕЙТИНГ DPT]:[РЕЙТИНГ НТЛ]])</f>
        <v>0</v>
      </c>
    </row>
    <row r="401" spans="1:124" x14ac:dyDescent="0.25">
      <c r="A401" s="13">
        <v>118</v>
      </c>
      <c r="B401" s="14" t="s">
        <v>332</v>
      </c>
      <c r="C401" s="14" t="s">
        <v>104</v>
      </c>
      <c r="D401" s="14" t="s">
        <v>105</v>
      </c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>
        <v>10</v>
      </c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55">
        <v>0</v>
      </c>
      <c r="DQ401" s="66">
        <v>0</v>
      </c>
      <c r="DR401" s="16">
        <v>1</v>
      </c>
      <c r="DS401" s="43">
        <f>PRODUCT(Таблица1[[#This Row],[РЕЙТИНГ НТЛ]:[РЕГ НТЛ]])</f>
        <v>0</v>
      </c>
      <c r="DT401" s="74">
        <f>SUM(Таблица1[[#This Row],[РЕЙТИНГ DPT]:[РЕЙТИНГ НТЛ]])</f>
        <v>0</v>
      </c>
    </row>
    <row r="402" spans="1:124" x14ac:dyDescent="0.25">
      <c r="A402" s="13">
        <v>110</v>
      </c>
      <c r="B402" s="14" t="s">
        <v>336</v>
      </c>
      <c r="C402" s="14" t="s">
        <v>116</v>
      </c>
      <c r="D402" s="14" t="s">
        <v>148</v>
      </c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 t="s">
        <v>149</v>
      </c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55">
        <v>0</v>
      </c>
      <c r="DQ402" s="66">
        <v>0</v>
      </c>
      <c r="DR402" s="16">
        <v>0</v>
      </c>
      <c r="DS402" s="43">
        <f>PRODUCT(Таблица1[[#This Row],[РЕЙТИНГ НТЛ]:[РЕГ НТЛ]])</f>
        <v>0</v>
      </c>
      <c r="DT402" s="74">
        <f>SUM(Таблица1[[#This Row],[РЕЙТИНГ DPT]:[РЕЙТИНГ НТЛ]])</f>
        <v>0</v>
      </c>
    </row>
    <row r="403" spans="1:124" x14ac:dyDescent="0.25">
      <c r="A403" s="21">
        <v>112</v>
      </c>
      <c r="B403" s="18" t="s">
        <v>337</v>
      </c>
      <c r="C403" s="14" t="s">
        <v>116</v>
      </c>
      <c r="D403" s="18" t="s">
        <v>148</v>
      </c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 t="s">
        <v>149</v>
      </c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  <c r="BO403" s="18"/>
      <c r="BP403" s="18"/>
      <c r="BQ403" s="18"/>
      <c r="BR403" s="18"/>
      <c r="BS403" s="18"/>
      <c r="BT403" s="18"/>
      <c r="BU403" s="18"/>
      <c r="BV403" s="18"/>
      <c r="BW403" s="18"/>
      <c r="BX403" s="18"/>
      <c r="BY403" s="18"/>
      <c r="BZ403" s="18"/>
      <c r="CA403" s="18"/>
      <c r="CB403" s="18"/>
      <c r="CC403" s="18"/>
      <c r="CD403" s="18"/>
      <c r="CE403" s="18"/>
      <c r="CF403" s="18"/>
      <c r="CG403" s="18"/>
      <c r="CH403" s="18"/>
      <c r="CI403" s="18"/>
      <c r="CJ403" s="18"/>
      <c r="CK403" s="18"/>
      <c r="CL403" s="18"/>
      <c r="CM403" s="18"/>
      <c r="CN403" s="18"/>
      <c r="CO403" s="18"/>
      <c r="CP403" s="18"/>
      <c r="CQ403" s="18"/>
      <c r="CR403" s="18"/>
      <c r="CS403" s="18"/>
      <c r="CT403" s="18"/>
      <c r="CU403" s="18"/>
      <c r="CV403" s="18"/>
      <c r="CW403" s="18"/>
      <c r="CX403" s="18"/>
      <c r="CY403" s="18"/>
      <c r="CZ403" s="18"/>
      <c r="DA403" s="18"/>
      <c r="DB403" s="18"/>
      <c r="DC403" s="18"/>
      <c r="DD403" s="18"/>
      <c r="DE403" s="18"/>
      <c r="DF403" s="18"/>
      <c r="DG403" s="18"/>
      <c r="DH403" s="18"/>
      <c r="DI403" s="18"/>
      <c r="DJ403" s="18"/>
      <c r="DK403" s="18"/>
      <c r="DL403" s="18"/>
      <c r="DM403" s="18"/>
      <c r="DN403" s="18"/>
      <c r="DO403" s="18"/>
      <c r="DP403" s="55">
        <v>0</v>
      </c>
      <c r="DQ403" s="66">
        <v>0</v>
      </c>
      <c r="DR403" s="16">
        <v>0</v>
      </c>
      <c r="DS403" s="44">
        <f>PRODUCT(Таблица1[[#This Row],[РЕЙТИНГ НТЛ]:[РЕГ НТЛ]])</f>
        <v>0</v>
      </c>
      <c r="DT403" s="74">
        <f>SUM(Таблица1[[#This Row],[РЕЙТИНГ DPT]:[РЕЙТИНГ НТЛ]])</f>
        <v>0</v>
      </c>
    </row>
    <row r="404" spans="1:124" x14ac:dyDescent="0.25">
      <c r="A404" s="13">
        <v>117</v>
      </c>
      <c r="B404" s="14" t="s">
        <v>339</v>
      </c>
      <c r="C404" s="14" t="s">
        <v>111</v>
      </c>
      <c r="D404" s="14" t="s">
        <v>112</v>
      </c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 t="s">
        <v>180</v>
      </c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55">
        <v>0</v>
      </c>
      <c r="DQ404" s="66">
        <v>0</v>
      </c>
      <c r="DR404" s="31">
        <v>1</v>
      </c>
      <c r="DS404" s="43">
        <f>PRODUCT(Таблица1[[#This Row],[РЕЙТИНГ НТЛ]:[РЕГ НТЛ]])</f>
        <v>0</v>
      </c>
      <c r="DT404" s="74">
        <f>SUM(Таблица1[[#This Row],[РЕЙТИНГ DPT]:[РЕЙТИНГ НТЛ]])</f>
        <v>0</v>
      </c>
    </row>
    <row r="405" spans="1:124" x14ac:dyDescent="0.25">
      <c r="A405" s="13">
        <v>124</v>
      </c>
      <c r="B405" s="14" t="s">
        <v>340</v>
      </c>
      <c r="C405" s="14" t="s">
        <v>116</v>
      </c>
      <c r="D405" s="14" t="s">
        <v>147</v>
      </c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 t="s">
        <v>180</v>
      </c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55">
        <v>0</v>
      </c>
      <c r="DQ405" s="66">
        <v>0</v>
      </c>
      <c r="DR405" s="16">
        <v>0</v>
      </c>
      <c r="DS405" s="43">
        <f>PRODUCT(Таблица1[[#This Row],[РЕЙТИНГ НТЛ]:[РЕГ НТЛ]])</f>
        <v>0</v>
      </c>
      <c r="DT405" s="74">
        <f>SUM(Таблица1[[#This Row],[РЕЙТИНГ DPT]:[РЕЙТИНГ НТЛ]])</f>
        <v>0</v>
      </c>
    </row>
    <row r="406" spans="1:124" x14ac:dyDescent="0.25">
      <c r="A406" s="13">
        <v>111</v>
      </c>
      <c r="B406" s="14" t="s">
        <v>338</v>
      </c>
      <c r="C406" s="14" t="s">
        <v>116</v>
      </c>
      <c r="D406" s="14" t="s">
        <v>147</v>
      </c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 t="s">
        <v>180</v>
      </c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55">
        <v>0</v>
      </c>
      <c r="DQ406" s="66">
        <v>0</v>
      </c>
      <c r="DR406" s="16">
        <v>0</v>
      </c>
      <c r="DS406" s="43">
        <f>PRODUCT(Таблица1[[#This Row],[РЕЙТИНГ НТЛ]:[РЕГ НТЛ]])</f>
        <v>0</v>
      </c>
      <c r="DT406" s="74">
        <f>SUM(Таблица1[[#This Row],[РЕЙТИНГ DPT]:[РЕЙТИНГ НТЛ]])</f>
        <v>0</v>
      </c>
    </row>
    <row r="407" spans="1:124" x14ac:dyDescent="0.25">
      <c r="A407" s="13">
        <v>98</v>
      </c>
      <c r="B407" s="14" t="s">
        <v>330</v>
      </c>
      <c r="C407" s="14" t="s">
        <v>104</v>
      </c>
      <c r="D407" s="14" t="s">
        <v>105</v>
      </c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 t="s">
        <v>152</v>
      </c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55">
        <v>0</v>
      </c>
      <c r="DQ407" s="66">
        <v>0</v>
      </c>
      <c r="DR407" s="16">
        <v>1</v>
      </c>
      <c r="DS407" s="43">
        <f>PRODUCT(Таблица1[[#This Row],[РЕЙТИНГ НТЛ]:[РЕГ НТЛ]])</f>
        <v>0</v>
      </c>
      <c r="DT407" s="74">
        <f>SUM(Таблица1[[#This Row],[РЕЙТИНГ DPT]:[РЕЙТИНГ НТЛ]])</f>
        <v>0</v>
      </c>
    </row>
    <row r="408" spans="1:124" x14ac:dyDescent="0.25">
      <c r="A408" s="21">
        <v>113</v>
      </c>
      <c r="B408" s="18" t="s">
        <v>335</v>
      </c>
      <c r="C408" s="14" t="s">
        <v>116</v>
      </c>
      <c r="D408" s="18" t="s">
        <v>148</v>
      </c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40"/>
      <c r="S408" s="41"/>
      <c r="T408" s="41"/>
      <c r="U408" s="41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 t="s">
        <v>152</v>
      </c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  <c r="BO408" s="18"/>
      <c r="BP408" s="18"/>
      <c r="BQ408" s="18"/>
      <c r="BR408" s="18"/>
      <c r="BS408" s="18"/>
      <c r="BT408" s="18"/>
      <c r="BU408" s="18"/>
      <c r="BV408" s="18"/>
      <c r="BW408" s="18"/>
      <c r="BX408" s="18"/>
      <c r="BY408" s="18"/>
      <c r="BZ408" s="18"/>
      <c r="CA408" s="18"/>
      <c r="CB408" s="18"/>
      <c r="CC408" s="18"/>
      <c r="CD408" s="18"/>
      <c r="CE408" s="18"/>
      <c r="CF408" s="18"/>
      <c r="CG408" s="18"/>
      <c r="CH408" s="18"/>
      <c r="CI408" s="18"/>
      <c r="CJ408" s="18"/>
      <c r="CK408" s="18"/>
      <c r="CL408" s="18"/>
      <c r="CM408" s="18"/>
      <c r="CN408" s="18"/>
      <c r="CO408" s="18"/>
      <c r="CP408" s="18"/>
      <c r="CQ408" s="18"/>
      <c r="CR408" s="18"/>
      <c r="CS408" s="18"/>
      <c r="CT408" s="18"/>
      <c r="CU408" s="18"/>
      <c r="CV408" s="18"/>
      <c r="CW408" s="18"/>
      <c r="CX408" s="18"/>
      <c r="CY408" s="18"/>
      <c r="CZ408" s="18"/>
      <c r="DA408" s="18"/>
      <c r="DB408" s="18"/>
      <c r="DC408" s="18"/>
      <c r="DD408" s="18"/>
      <c r="DE408" s="18"/>
      <c r="DF408" s="18"/>
      <c r="DG408" s="18"/>
      <c r="DH408" s="18"/>
      <c r="DI408" s="18"/>
      <c r="DJ408" s="18"/>
      <c r="DK408" s="18"/>
      <c r="DL408" s="18"/>
      <c r="DM408" s="18"/>
      <c r="DN408" s="18"/>
      <c r="DO408" s="18"/>
      <c r="DP408" s="55">
        <v>0</v>
      </c>
      <c r="DQ408" s="66">
        <v>0</v>
      </c>
      <c r="DR408" s="16">
        <v>0</v>
      </c>
      <c r="DS408" s="44">
        <f>PRODUCT(Таблица1[[#This Row],[РЕЙТИНГ НТЛ]:[РЕГ НТЛ]])</f>
        <v>0</v>
      </c>
      <c r="DT408" s="74">
        <f>SUM(Таблица1[[#This Row],[РЕЙТИНГ DPT]:[РЕЙТИНГ НТЛ]])</f>
        <v>0</v>
      </c>
    </row>
    <row r="409" spans="1:124" x14ac:dyDescent="0.25">
      <c r="A409" s="13">
        <v>114</v>
      </c>
      <c r="B409" s="14" t="s">
        <v>318</v>
      </c>
      <c r="C409" s="14" t="s">
        <v>102</v>
      </c>
      <c r="D409" s="14" t="s">
        <v>103</v>
      </c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>
        <v>1</v>
      </c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/>
      <c r="DC409" s="14"/>
      <c r="DD409" s="14"/>
      <c r="DE409" s="14"/>
      <c r="DF409" s="14"/>
      <c r="DG409" s="14"/>
      <c r="DH409" s="14"/>
      <c r="DI409" s="14"/>
      <c r="DJ409" s="14"/>
      <c r="DK409" s="14"/>
      <c r="DL409" s="14"/>
      <c r="DM409" s="14"/>
      <c r="DN409" s="14"/>
      <c r="DO409" s="14"/>
      <c r="DP409" s="57">
        <v>3</v>
      </c>
      <c r="DQ409" s="66">
        <v>0</v>
      </c>
      <c r="DR409" s="16">
        <v>1</v>
      </c>
      <c r="DS409" s="16">
        <f>PRODUCT(Таблица1[[#This Row],[РЕЙТИНГ НТЛ]:[РЕГ НТЛ]])</f>
        <v>0</v>
      </c>
      <c r="DT409" s="70">
        <f>SUM(Таблица1[[#This Row],[РЕЙТИНГ DPT]:[РЕЙТИНГ НТЛ]])</f>
        <v>3</v>
      </c>
    </row>
    <row r="410" spans="1:124" x14ac:dyDescent="0.25">
      <c r="A410" s="13">
        <v>96</v>
      </c>
      <c r="B410" s="14" t="s">
        <v>321</v>
      </c>
      <c r="C410" s="14" t="s">
        <v>190</v>
      </c>
      <c r="D410" s="14" t="s">
        <v>185</v>
      </c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>
        <v>2</v>
      </c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4"/>
      <c r="DK410" s="14"/>
      <c r="DL410" s="14"/>
      <c r="DM410" s="14"/>
      <c r="DN410" s="14"/>
      <c r="DO410" s="14"/>
      <c r="DP410" s="54">
        <v>2</v>
      </c>
      <c r="DQ410" s="66">
        <v>0</v>
      </c>
      <c r="DR410" s="16">
        <v>0</v>
      </c>
      <c r="DS410" s="16">
        <f>PRODUCT(Таблица1[[#This Row],[РЕЙТИНГ НТЛ]:[РЕГ НТЛ]])</f>
        <v>0</v>
      </c>
      <c r="DT410" s="70">
        <f>SUM(Таблица1[[#This Row],[РЕЙТИНГ DPT]:[РЕЙТИНГ НТЛ]])</f>
        <v>2</v>
      </c>
    </row>
    <row r="411" spans="1:124" x14ac:dyDescent="0.25">
      <c r="A411" s="13">
        <v>98</v>
      </c>
      <c r="B411" s="14" t="s">
        <v>330</v>
      </c>
      <c r="C411" s="14" t="s">
        <v>104</v>
      </c>
      <c r="D411" s="14" t="s">
        <v>105</v>
      </c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>
        <v>3</v>
      </c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4"/>
      <c r="CV411" s="14"/>
      <c r="CW411" s="14"/>
      <c r="CX411" s="14"/>
      <c r="CY411" s="14"/>
      <c r="CZ411" s="14"/>
      <c r="DA411" s="14"/>
      <c r="DB411" s="14"/>
      <c r="DC411" s="14"/>
      <c r="DD411" s="14"/>
      <c r="DE411" s="14"/>
      <c r="DF411" s="14"/>
      <c r="DG411" s="14"/>
      <c r="DH411" s="14"/>
      <c r="DI411" s="14"/>
      <c r="DJ411" s="14"/>
      <c r="DK411" s="14"/>
      <c r="DL411" s="14"/>
      <c r="DM411" s="14"/>
      <c r="DN411" s="14"/>
      <c r="DO411" s="14"/>
      <c r="DP411" s="57">
        <v>2</v>
      </c>
      <c r="DQ411" s="66">
        <v>0</v>
      </c>
      <c r="DR411" s="16">
        <v>1</v>
      </c>
      <c r="DS411" s="16">
        <f>PRODUCT(Таблица1[[#This Row],[РЕЙТИНГ НТЛ]:[РЕГ НТЛ]])</f>
        <v>0</v>
      </c>
      <c r="DT411" s="70">
        <f>SUM(Таблица1[[#This Row],[РЕЙТИНГ DPT]:[РЕЙТИНГ НТЛ]])</f>
        <v>2</v>
      </c>
    </row>
    <row r="412" spans="1:124" x14ac:dyDescent="0.25">
      <c r="A412" s="13">
        <v>115</v>
      </c>
      <c r="B412" s="14" t="s">
        <v>320</v>
      </c>
      <c r="C412" s="14" t="s">
        <v>106</v>
      </c>
      <c r="D412" s="14" t="s">
        <v>110</v>
      </c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>
        <v>4</v>
      </c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4"/>
      <c r="DK412" s="14"/>
      <c r="DL412" s="14"/>
      <c r="DM412" s="14"/>
      <c r="DN412" s="14"/>
      <c r="DO412" s="14"/>
      <c r="DP412" s="54">
        <v>1</v>
      </c>
      <c r="DQ412" s="66">
        <v>0</v>
      </c>
      <c r="DR412" s="16">
        <v>1</v>
      </c>
      <c r="DS412" s="16">
        <f>PRODUCT(Таблица1[[#This Row],[РЕЙТИНГ НТЛ]:[РЕГ НТЛ]])</f>
        <v>0</v>
      </c>
      <c r="DT412" s="70">
        <f>SUM(Таблица1[[#This Row],[РЕЙТИНГ DPT]:[РЕЙТИНГ НТЛ]])</f>
        <v>1</v>
      </c>
    </row>
    <row r="413" spans="1:124" x14ac:dyDescent="0.25">
      <c r="A413" s="13">
        <v>83</v>
      </c>
      <c r="B413" s="14" t="s">
        <v>333</v>
      </c>
      <c r="C413" s="14" t="s">
        <v>106</v>
      </c>
      <c r="D413" s="14" t="s">
        <v>109</v>
      </c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>
        <v>5</v>
      </c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54">
        <v>1</v>
      </c>
      <c r="DQ413" s="66">
        <v>0</v>
      </c>
      <c r="DR413" s="16">
        <v>1</v>
      </c>
      <c r="DS413" s="16">
        <f>PRODUCT(Таблица1[[#This Row],[РЕЙТИНГ НТЛ]:[РЕГ НТЛ]])</f>
        <v>0</v>
      </c>
      <c r="DT413" s="70">
        <f>SUM(Таблица1[[#This Row],[РЕЙТИНГ DPT]:[РЕЙТИНГ НТЛ]])</f>
        <v>1</v>
      </c>
    </row>
    <row r="414" spans="1:124" x14ac:dyDescent="0.25">
      <c r="A414" s="13">
        <v>118</v>
      </c>
      <c r="B414" s="14" t="s">
        <v>332</v>
      </c>
      <c r="C414" s="14" t="s">
        <v>104</v>
      </c>
      <c r="D414" s="14" t="s">
        <v>105</v>
      </c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20"/>
      <c r="AH414" s="20"/>
      <c r="AI414" s="20"/>
      <c r="AJ414" s="20"/>
      <c r="AK414" s="14"/>
      <c r="AL414" s="14"/>
      <c r="AM414" s="14">
        <v>6</v>
      </c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54">
        <v>1</v>
      </c>
      <c r="DQ414" s="66">
        <v>0</v>
      </c>
      <c r="DR414" s="16">
        <v>1</v>
      </c>
      <c r="DS414" s="16">
        <f>PRODUCT(Таблица1[[#This Row],[РЕЙТИНГ НТЛ]:[РЕГ НТЛ]])</f>
        <v>0</v>
      </c>
      <c r="DT414" s="70">
        <f>SUM(Таблица1[[#This Row],[РЕЙТИНГ DPT]:[РЕЙТИНГ НТЛ]])</f>
        <v>1</v>
      </c>
    </row>
    <row r="415" spans="1:124" x14ac:dyDescent="0.25">
      <c r="A415" s="21">
        <v>108</v>
      </c>
      <c r="B415" s="18" t="s">
        <v>329</v>
      </c>
      <c r="C415" s="14" t="s">
        <v>102</v>
      </c>
      <c r="D415" s="18" t="s">
        <v>103</v>
      </c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>
        <v>1</v>
      </c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  <c r="BO415" s="18"/>
      <c r="BP415" s="18"/>
      <c r="BQ415" s="18"/>
      <c r="BR415" s="18"/>
      <c r="BS415" s="18"/>
      <c r="BT415" s="18"/>
      <c r="BU415" s="18"/>
      <c r="BV415" s="18"/>
      <c r="BW415" s="18"/>
      <c r="BX415" s="18"/>
      <c r="BY415" s="18"/>
      <c r="BZ415" s="18"/>
      <c r="CA415" s="18"/>
      <c r="CB415" s="18"/>
      <c r="CC415" s="18"/>
      <c r="CD415" s="18"/>
      <c r="CE415" s="18"/>
      <c r="CF415" s="18"/>
      <c r="CG415" s="18"/>
      <c r="CH415" s="18"/>
      <c r="CI415" s="18"/>
      <c r="CJ415" s="18"/>
      <c r="CK415" s="18"/>
      <c r="CL415" s="18"/>
      <c r="CM415" s="18"/>
      <c r="CN415" s="18"/>
      <c r="CO415" s="18"/>
      <c r="CP415" s="18"/>
      <c r="CQ415" s="18"/>
      <c r="CR415" s="18"/>
      <c r="CS415" s="18"/>
      <c r="CT415" s="18"/>
      <c r="CU415" s="18"/>
      <c r="CV415" s="18"/>
      <c r="CW415" s="18"/>
      <c r="CX415" s="18"/>
      <c r="CY415" s="18"/>
      <c r="CZ415" s="18"/>
      <c r="DA415" s="18"/>
      <c r="DB415" s="18"/>
      <c r="DC415" s="18"/>
      <c r="DD415" s="18"/>
      <c r="DE415" s="18"/>
      <c r="DF415" s="18"/>
      <c r="DG415" s="18"/>
      <c r="DH415" s="18"/>
      <c r="DI415" s="18"/>
      <c r="DJ415" s="18"/>
      <c r="DK415" s="18"/>
      <c r="DL415" s="18"/>
      <c r="DM415" s="18"/>
      <c r="DN415" s="18"/>
      <c r="DO415" s="18"/>
      <c r="DP415" s="61">
        <v>3</v>
      </c>
      <c r="DQ415" s="66">
        <v>0</v>
      </c>
      <c r="DR415" s="19">
        <v>1</v>
      </c>
      <c r="DS415" s="19">
        <f>PRODUCT(Таблица1[[#This Row],[РЕЙТИНГ НТЛ]:[РЕГ НТЛ]])</f>
        <v>0</v>
      </c>
      <c r="DT415" s="70">
        <f>SUM(Таблица1[[#This Row],[РЕЙТИНГ DPT]:[РЕЙТИНГ НТЛ]])</f>
        <v>3</v>
      </c>
    </row>
    <row r="416" spans="1:124" x14ac:dyDescent="0.25">
      <c r="A416" s="13">
        <v>98</v>
      </c>
      <c r="B416" s="14" t="s">
        <v>330</v>
      </c>
      <c r="C416" s="14" t="s">
        <v>104</v>
      </c>
      <c r="D416" s="14" t="s">
        <v>105</v>
      </c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20"/>
      <c r="X416" s="20"/>
      <c r="Y416" s="20"/>
      <c r="Z416" s="20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>
        <v>2</v>
      </c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54">
        <v>2</v>
      </c>
      <c r="DQ416" s="66">
        <v>0</v>
      </c>
      <c r="DR416" s="16">
        <v>1</v>
      </c>
      <c r="DS416" s="16">
        <f>PRODUCT(Таблица1[[#This Row],[РЕЙТИНГ НТЛ]:[РЕГ НТЛ]])</f>
        <v>0</v>
      </c>
      <c r="DT416" s="70">
        <f>SUM(Таблица1[[#This Row],[РЕЙТИНГ DPT]:[РЕЙТИНГ НТЛ]])</f>
        <v>2</v>
      </c>
    </row>
    <row r="417" spans="1:124" x14ac:dyDescent="0.25">
      <c r="A417" s="13">
        <v>243</v>
      </c>
      <c r="B417" s="14" t="s">
        <v>331</v>
      </c>
      <c r="C417" s="14" t="s">
        <v>111</v>
      </c>
      <c r="D417" s="14" t="s">
        <v>112</v>
      </c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20"/>
      <c r="X417" s="20"/>
      <c r="Y417" s="20"/>
      <c r="Z417" s="20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>
        <v>3</v>
      </c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/>
      <c r="DK417" s="14"/>
      <c r="DL417" s="14"/>
      <c r="DM417" s="14"/>
      <c r="DN417" s="14"/>
      <c r="DO417" s="14"/>
      <c r="DP417" s="57">
        <v>2</v>
      </c>
      <c r="DQ417" s="66">
        <v>0</v>
      </c>
      <c r="DR417" s="16">
        <v>1</v>
      </c>
      <c r="DS417" s="16">
        <f>PRODUCT(Таблица1[[#This Row],[РЕЙТИНГ НТЛ]:[РЕГ НТЛ]])</f>
        <v>0</v>
      </c>
      <c r="DT417" s="70">
        <f>SUM(Таблица1[[#This Row],[РЕЙТИНГ DPT]:[РЕЙТИНГ НТЛ]])</f>
        <v>2</v>
      </c>
    </row>
    <row r="418" spans="1:124" x14ac:dyDescent="0.25">
      <c r="A418" s="13">
        <v>118</v>
      </c>
      <c r="B418" s="14" t="s">
        <v>332</v>
      </c>
      <c r="C418" s="14" t="s">
        <v>104</v>
      </c>
      <c r="D418" s="14" t="s">
        <v>105</v>
      </c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20"/>
      <c r="X418" s="20"/>
      <c r="Y418" s="20"/>
      <c r="Z418" s="20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>
        <v>4</v>
      </c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57">
        <v>1</v>
      </c>
      <c r="DQ418" s="66">
        <v>0</v>
      </c>
      <c r="DR418" s="16">
        <v>1</v>
      </c>
      <c r="DS418" s="16">
        <f>PRODUCT(Таблица1[[#This Row],[РЕЙТИНГ НТЛ]:[РЕГ НТЛ]])</f>
        <v>0</v>
      </c>
      <c r="DT418" s="70">
        <f>SUM(Таблица1[[#This Row],[РЕЙТИНГ DPT]:[РЕЙТИНГ НТЛ]])</f>
        <v>1</v>
      </c>
    </row>
    <row r="419" spans="1:124" x14ac:dyDescent="0.25">
      <c r="A419" s="13">
        <v>90</v>
      </c>
      <c r="B419" s="14" t="s">
        <v>323</v>
      </c>
      <c r="C419" s="14" t="s">
        <v>102</v>
      </c>
      <c r="D419" s="14" t="s">
        <v>103</v>
      </c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>
        <v>1</v>
      </c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4"/>
      <c r="CV419" s="14"/>
      <c r="CW419" s="14"/>
      <c r="CX419" s="14"/>
      <c r="CY419" s="14"/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4"/>
      <c r="DK419" s="14"/>
      <c r="DL419" s="14"/>
      <c r="DM419" s="14"/>
      <c r="DN419" s="14"/>
      <c r="DO419" s="14"/>
      <c r="DP419" s="54">
        <v>3</v>
      </c>
      <c r="DQ419" s="66">
        <v>0</v>
      </c>
      <c r="DR419" s="31">
        <v>1</v>
      </c>
      <c r="DS419" s="16">
        <f>PRODUCT(Таблица1[[#This Row],[РЕЙТИНГ НТЛ]:[РЕГ НТЛ]])</f>
        <v>0</v>
      </c>
      <c r="DT419" s="70">
        <f>SUM(Таблица1[[#This Row],[РЕЙТИНГ DPT]:[РЕЙТИНГ НТЛ]])</f>
        <v>3</v>
      </c>
    </row>
    <row r="420" spans="1:124" x14ac:dyDescent="0.25">
      <c r="A420" s="13">
        <v>119</v>
      </c>
      <c r="B420" s="14" t="s">
        <v>322</v>
      </c>
      <c r="C420" s="14" t="s">
        <v>102</v>
      </c>
      <c r="D420" s="14" t="s">
        <v>103</v>
      </c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>
        <v>2</v>
      </c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4"/>
      <c r="DK420" s="14"/>
      <c r="DL420" s="14"/>
      <c r="DM420" s="14"/>
      <c r="DN420" s="14"/>
      <c r="DO420" s="14"/>
      <c r="DP420" s="57">
        <v>2</v>
      </c>
      <c r="DQ420" s="66">
        <v>0</v>
      </c>
      <c r="DR420" s="31">
        <v>1</v>
      </c>
      <c r="DS420" s="16">
        <f>PRODUCT(Таблица1[[#This Row],[РЕЙТИНГ НТЛ]:[РЕГ НТЛ]])</f>
        <v>0</v>
      </c>
      <c r="DT420" s="70">
        <f>SUM(Таблица1[[#This Row],[РЕЙТИНГ DPT]:[РЕЙТИНГ НТЛ]])</f>
        <v>2</v>
      </c>
    </row>
    <row r="421" spans="1:124" x14ac:dyDescent="0.25">
      <c r="A421" s="21">
        <v>93</v>
      </c>
      <c r="B421" s="18" t="s">
        <v>327</v>
      </c>
      <c r="C421" s="14" t="s">
        <v>102</v>
      </c>
      <c r="D421" s="18" t="s">
        <v>103</v>
      </c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>
        <v>3</v>
      </c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  <c r="CH421" s="18"/>
      <c r="CI421" s="18"/>
      <c r="CJ421" s="18"/>
      <c r="CK421" s="18"/>
      <c r="CL421" s="18"/>
      <c r="CM421" s="18"/>
      <c r="CN421" s="18"/>
      <c r="CO421" s="18"/>
      <c r="CP421" s="18"/>
      <c r="CQ421" s="18"/>
      <c r="CR421" s="18"/>
      <c r="CS421" s="18"/>
      <c r="CT421" s="18"/>
      <c r="CU421" s="18"/>
      <c r="CV421" s="18"/>
      <c r="CW421" s="18"/>
      <c r="CX421" s="18"/>
      <c r="CY421" s="18"/>
      <c r="CZ421" s="18"/>
      <c r="DA421" s="18"/>
      <c r="DB421" s="18"/>
      <c r="DC421" s="18"/>
      <c r="DD421" s="18"/>
      <c r="DE421" s="18"/>
      <c r="DF421" s="18"/>
      <c r="DG421" s="18"/>
      <c r="DH421" s="18"/>
      <c r="DI421" s="18"/>
      <c r="DJ421" s="18"/>
      <c r="DK421" s="18"/>
      <c r="DL421" s="18"/>
      <c r="DM421" s="18"/>
      <c r="DN421" s="18"/>
      <c r="DO421" s="18"/>
      <c r="DP421" s="59">
        <v>2</v>
      </c>
      <c r="DQ421" s="66">
        <v>0</v>
      </c>
      <c r="DR421" s="19">
        <v>1</v>
      </c>
      <c r="DS421" s="19">
        <f>PRODUCT(Таблица1[[#This Row],[РЕЙТИНГ НТЛ]:[РЕГ НТЛ]])</f>
        <v>0</v>
      </c>
      <c r="DT421" s="70">
        <f>SUM(Таблица1[[#This Row],[РЕЙТИНГ DPT]:[РЕЙТИНГ НТЛ]])</f>
        <v>2</v>
      </c>
    </row>
    <row r="422" spans="1:124" x14ac:dyDescent="0.25">
      <c r="A422" s="21">
        <v>101</v>
      </c>
      <c r="B422" s="18" t="s">
        <v>324</v>
      </c>
      <c r="C422" s="14" t="s">
        <v>102</v>
      </c>
      <c r="D422" s="18" t="s">
        <v>103</v>
      </c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>
        <v>4</v>
      </c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  <c r="CH422" s="18"/>
      <c r="CI422" s="18"/>
      <c r="CJ422" s="18"/>
      <c r="CK422" s="18"/>
      <c r="CL422" s="18"/>
      <c r="CM422" s="18"/>
      <c r="CN422" s="18"/>
      <c r="CO422" s="18"/>
      <c r="CP422" s="18"/>
      <c r="CQ422" s="18"/>
      <c r="CR422" s="18"/>
      <c r="CS422" s="18"/>
      <c r="CT422" s="18"/>
      <c r="CU422" s="18"/>
      <c r="CV422" s="18"/>
      <c r="CW422" s="18"/>
      <c r="CX422" s="18"/>
      <c r="CY422" s="18"/>
      <c r="CZ422" s="18"/>
      <c r="DA422" s="18"/>
      <c r="DB422" s="18"/>
      <c r="DC422" s="18"/>
      <c r="DD422" s="18"/>
      <c r="DE422" s="18"/>
      <c r="DF422" s="18"/>
      <c r="DG422" s="18"/>
      <c r="DH422" s="18"/>
      <c r="DI422" s="18"/>
      <c r="DJ422" s="18"/>
      <c r="DK422" s="18"/>
      <c r="DL422" s="18"/>
      <c r="DM422" s="18"/>
      <c r="DN422" s="18"/>
      <c r="DO422" s="18"/>
      <c r="DP422" s="59">
        <v>1</v>
      </c>
      <c r="DQ422" s="66">
        <v>0</v>
      </c>
      <c r="DR422" s="19">
        <v>1</v>
      </c>
      <c r="DS422" s="19">
        <f>PRODUCT(Таблица1[[#This Row],[РЕЙТИНГ НТЛ]:[РЕГ НТЛ]])</f>
        <v>0</v>
      </c>
      <c r="DT422" s="70">
        <f>SUM(Таблица1[[#This Row],[РЕЙТИНГ DPT]:[РЕЙТИНГ НТЛ]])</f>
        <v>1</v>
      </c>
    </row>
    <row r="423" spans="1:124" x14ac:dyDescent="0.25">
      <c r="A423" s="13">
        <v>91</v>
      </c>
      <c r="B423" s="14" t="s">
        <v>317</v>
      </c>
      <c r="C423" s="14" t="s">
        <v>102</v>
      </c>
      <c r="D423" s="14" t="s">
        <v>103</v>
      </c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>
        <v>5</v>
      </c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57">
        <v>1</v>
      </c>
      <c r="DQ423" s="66">
        <v>0</v>
      </c>
      <c r="DR423" s="16">
        <v>1</v>
      </c>
      <c r="DS423" s="16">
        <f>PRODUCT(Таблица1[[#This Row],[РЕЙТИНГ НТЛ]:[РЕГ НТЛ]])</f>
        <v>0</v>
      </c>
      <c r="DT423" s="70">
        <f>SUM(Таблица1[[#This Row],[РЕЙТИНГ DPT]:[РЕЙТИНГ НТЛ]])</f>
        <v>1</v>
      </c>
    </row>
    <row r="424" spans="1:124" x14ac:dyDescent="0.25">
      <c r="A424" s="13">
        <v>107</v>
      </c>
      <c r="B424" s="14" t="s">
        <v>328</v>
      </c>
      <c r="C424" s="14" t="s">
        <v>102</v>
      </c>
      <c r="D424" s="14" t="s">
        <v>103</v>
      </c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20"/>
      <c r="AH424" s="20"/>
      <c r="AI424" s="20"/>
      <c r="AJ424" s="20"/>
      <c r="AK424" s="14">
        <v>6</v>
      </c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/>
      <c r="DK424" s="14"/>
      <c r="DL424" s="14"/>
      <c r="DM424" s="14"/>
      <c r="DN424" s="14"/>
      <c r="DO424" s="14"/>
      <c r="DP424" s="57">
        <v>1</v>
      </c>
      <c r="DQ424" s="66">
        <v>0</v>
      </c>
      <c r="DR424" s="16">
        <v>1</v>
      </c>
      <c r="DS424" s="16">
        <f>PRODUCT(Таблица1[[#This Row],[РЕЙТИНГ НТЛ]:[РЕГ НТЛ]])</f>
        <v>0</v>
      </c>
      <c r="DT424" s="70">
        <f>SUM(Таблица1[[#This Row],[РЕЙТИНГ DPT]:[РЕЙТИНГ НТЛ]])</f>
        <v>1</v>
      </c>
    </row>
    <row r="425" spans="1:124" x14ac:dyDescent="0.25">
      <c r="A425" s="13">
        <v>119</v>
      </c>
      <c r="B425" s="14" t="s">
        <v>322</v>
      </c>
      <c r="C425" s="14" t="s">
        <v>102</v>
      </c>
      <c r="D425" s="14" t="s">
        <v>103</v>
      </c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>
        <v>1</v>
      </c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54">
        <v>3</v>
      </c>
      <c r="DQ425" s="66">
        <v>0</v>
      </c>
      <c r="DR425" s="31">
        <v>1</v>
      </c>
      <c r="DS425" s="16">
        <f>PRODUCT(Таблица1[[#This Row],[РЕЙТИНГ НТЛ]:[РЕГ НТЛ]])</f>
        <v>0</v>
      </c>
      <c r="DT425" s="70">
        <f>SUM(Таблица1[[#This Row],[РЕЙТИНГ DPT]:[РЕЙТИНГ НТЛ]])</f>
        <v>3</v>
      </c>
    </row>
    <row r="426" spans="1:124" x14ac:dyDescent="0.25">
      <c r="A426" s="13">
        <v>114</v>
      </c>
      <c r="B426" s="14" t="s">
        <v>318</v>
      </c>
      <c r="C426" s="14" t="s">
        <v>102</v>
      </c>
      <c r="D426" s="14" t="s">
        <v>103</v>
      </c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>
        <v>2</v>
      </c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/>
      <c r="DM426" s="14"/>
      <c r="DN426" s="14"/>
      <c r="DO426" s="14"/>
      <c r="DP426" s="54">
        <v>2</v>
      </c>
      <c r="DQ426" s="66">
        <v>0</v>
      </c>
      <c r="DR426" s="16">
        <v>1</v>
      </c>
      <c r="DS426" s="16">
        <f>PRODUCT(Таблица1[[#This Row],[РЕЙТИНГ НТЛ]:[РЕГ НТЛ]])</f>
        <v>0</v>
      </c>
      <c r="DT426" s="70">
        <f>SUM(Таблица1[[#This Row],[РЕЙТИНГ DPT]:[РЕЙТИНГ НТЛ]])</f>
        <v>2</v>
      </c>
    </row>
    <row r="427" spans="1:124" x14ac:dyDescent="0.25">
      <c r="A427" s="21">
        <v>100</v>
      </c>
      <c r="B427" s="14" t="s">
        <v>319</v>
      </c>
      <c r="C427" s="14" t="s">
        <v>111</v>
      </c>
      <c r="D427" s="18" t="s">
        <v>112</v>
      </c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22"/>
      <c r="AH427" s="22"/>
      <c r="AI427" s="22"/>
      <c r="AJ427" s="22">
        <v>3</v>
      </c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  <c r="CH427" s="18"/>
      <c r="CI427" s="18"/>
      <c r="CJ427" s="18"/>
      <c r="CK427" s="18"/>
      <c r="CL427" s="18"/>
      <c r="CM427" s="18"/>
      <c r="CN427" s="18"/>
      <c r="CO427" s="18"/>
      <c r="CP427" s="18"/>
      <c r="CQ427" s="18"/>
      <c r="CR427" s="18"/>
      <c r="CS427" s="18"/>
      <c r="CT427" s="18"/>
      <c r="CU427" s="18"/>
      <c r="CV427" s="18"/>
      <c r="CW427" s="18"/>
      <c r="CX427" s="18"/>
      <c r="CY427" s="18"/>
      <c r="CZ427" s="18"/>
      <c r="DA427" s="18"/>
      <c r="DB427" s="18"/>
      <c r="DC427" s="18"/>
      <c r="DD427" s="18"/>
      <c r="DE427" s="18"/>
      <c r="DF427" s="18"/>
      <c r="DG427" s="18"/>
      <c r="DH427" s="18"/>
      <c r="DI427" s="18"/>
      <c r="DJ427" s="18"/>
      <c r="DK427" s="18"/>
      <c r="DL427" s="18"/>
      <c r="DM427" s="18"/>
      <c r="DN427" s="18"/>
      <c r="DO427" s="18"/>
      <c r="DP427" s="61">
        <v>2</v>
      </c>
      <c r="DQ427" s="66">
        <v>0</v>
      </c>
      <c r="DR427" s="19">
        <v>1</v>
      </c>
      <c r="DS427" s="19">
        <f>PRODUCT(Таблица1[[#This Row],[РЕЙТИНГ НТЛ]:[РЕГ НТЛ]])</f>
        <v>0</v>
      </c>
      <c r="DT427" s="70">
        <f>SUM(Таблица1[[#This Row],[РЕЙТИНГ DPT]:[РЕЙТИНГ НТЛ]])</f>
        <v>2</v>
      </c>
    </row>
    <row r="428" spans="1:124" x14ac:dyDescent="0.25">
      <c r="A428" s="13">
        <v>90</v>
      </c>
      <c r="B428" s="14" t="s">
        <v>323</v>
      </c>
      <c r="C428" s="14" t="s">
        <v>102</v>
      </c>
      <c r="D428" s="14" t="s">
        <v>103</v>
      </c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>
        <v>4</v>
      </c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54">
        <v>1</v>
      </c>
      <c r="DQ428" s="66">
        <v>0</v>
      </c>
      <c r="DR428" s="31">
        <v>1</v>
      </c>
      <c r="DS428" s="16">
        <f>PRODUCT(Таблица1[[#This Row],[РЕЙТИНГ НТЛ]:[РЕГ НТЛ]])</f>
        <v>0</v>
      </c>
      <c r="DT428" s="70">
        <f>SUM(Таблица1[[#This Row],[РЕЙТИНГ DPT]:[РЕЙТИНГ НТЛ]])</f>
        <v>1</v>
      </c>
    </row>
    <row r="429" spans="1:124" x14ac:dyDescent="0.25">
      <c r="A429" s="13">
        <v>101</v>
      </c>
      <c r="B429" s="14" t="s">
        <v>324</v>
      </c>
      <c r="C429" s="14" t="s">
        <v>102</v>
      </c>
      <c r="D429" s="14" t="s">
        <v>103</v>
      </c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>
        <v>5</v>
      </c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4"/>
      <c r="DK429" s="14"/>
      <c r="DL429" s="14"/>
      <c r="DM429" s="14"/>
      <c r="DN429" s="14"/>
      <c r="DO429" s="14"/>
      <c r="DP429" s="57">
        <v>1</v>
      </c>
      <c r="DQ429" s="66">
        <v>0</v>
      </c>
      <c r="DR429" s="16">
        <v>1</v>
      </c>
      <c r="DS429" s="16">
        <f>PRODUCT(Таблица1[[#This Row],[РЕЙТИНГ НТЛ]:[РЕГ НТЛ]])</f>
        <v>0</v>
      </c>
      <c r="DT429" s="70">
        <f>SUM(Таблица1[[#This Row],[РЕЙТИНГ DPT]:[РЕЙТИНГ НТЛ]])</f>
        <v>1</v>
      </c>
    </row>
    <row r="430" spans="1:124" x14ac:dyDescent="0.25">
      <c r="A430" s="13">
        <v>89</v>
      </c>
      <c r="B430" s="14" t="s">
        <v>325</v>
      </c>
      <c r="C430" s="14" t="s">
        <v>102</v>
      </c>
      <c r="D430" s="14" t="s">
        <v>103</v>
      </c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>
        <v>6</v>
      </c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4"/>
      <c r="DK430" s="14"/>
      <c r="DL430" s="14"/>
      <c r="DM430" s="14"/>
      <c r="DN430" s="14"/>
      <c r="DO430" s="14"/>
      <c r="DP430" s="57">
        <v>1</v>
      </c>
      <c r="DQ430" s="66">
        <v>0</v>
      </c>
      <c r="DR430" s="16">
        <v>1</v>
      </c>
      <c r="DS430" s="16">
        <f>PRODUCT(Таблица1[[#This Row],[РЕЙТИНГ НТЛ]:[РЕГ НТЛ]])</f>
        <v>0</v>
      </c>
      <c r="DT430" s="70">
        <f>SUM(Таблица1[[#This Row],[РЕЙТИНГ DPT]:[РЕЙТИНГ НТЛ]])</f>
        <v>1</v>
      </c>
    </row>
    <row r="431" spans="1:124" x14ac:dyDescent="0.25">
      <c r="A431" s="13">
        <v>115</v>
      </c>
      <c r="B431" s="14" t="s">
        <v>320</v>
      </c>
      <c r="C431" s="14" t="s">
        <v>106</v>
      </c>
      <c r="D431" s="14" t="s">
        <v>110</v>
      </c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>
        <v>7</v>
      </c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4"/>
      <c r="DK431" s="14"/>
      <c r="DL431" s="14"/>
      <c r="DM431" s="14"/>
      <c r="DN431" s="14"/>
      <c r="DO431" s="14"/>
      <c r="DP431" s="55">
        <v>0</v>
      </c>
      <c r="DQ431" s="66">
        <v>0</v>
      </c>
      <c r="DR431" s="16">
        <v>1</v>
      </c>
      <c r="DS431" s="43">
        <f>PRODUCT(Таблица1[[#This Row],[РЕЙТИНГ НТЛ]:[РЕГ НТЛ]])</f>
        <v>0</v>
      </c>
      <c r="DT431" s="74">
        <f>SUM(Таблица1[[#This Row],[РЕЙТИНГ DPT]:[РЕЙТИНГ НТЛ]])</f>
        <v>0</v>
      </c>
    </row>
    <row r="432" spans="1:124" x14ac:dyDescent="0.25">
      <c r="A432" s="13">
        <v>125</v>
      </c>
      <c r="B432" s="14" t="s">
        <v>326</v>
      </c>
      <c r="C432" s="14" t="s">
        <v>106</v>
      </c>
      <c r="D432" s="14" t="s">
        <v>186</v>
      </c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>
        <v>8</v>
      </c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4"/>
      <c r="DK432" s="14"/>
      <c r="DL432" s="14"/>
      <c r="DM432" s="14"/>
      <c r="DN432" s="14"/>
      <c r="DO432" s="14"/>
      <c r="DP432" s="55">
        <v>0</v>
      </c>
      <c r="DQ432" s="66">
        <v>0</v>
      </c>
      <c r="DR432" s="16">
        <v>1</v>
      </c>
      <c r="DS432" s="43">
        <f>PRODUCT(Таблица1[[#This Row],[РЕЙТИНГ НТЛ]:[РЕГ НТЛ]])</f>
        <v>0</v>
      </c>
      <c r="DT432" s="74">
        <f>SUM(Таблица1[[#This Row],[РЕЙТИНГ DPT]:[РЕЙТИНГ НТЛ]])</f>
        <v>0</v>
      </c>
    </row>
    <row r="433" spans="1:124" x14ac:dyDescent="0.25">
      <c r="A433" s="21">
        <v>91</v>
      </c>
      <c r="B433" s="18" t="s">
        <v>317</v>
      </c>
      <c r="C433" s="18" t="s">
        <v>102</v>
      </c>
      <c r="D433" s="18" t="s">
        <v>103</v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>
        <v>1</v>
      </c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  <c r="CH433" s="18"/>
      <c r="CI433" s="18"/>
      <c r="CJ433" s="18"/>
      <c r="CK433" s="18"/>
      <c r="CL433" s="18"/>
      <c r="CM433" s="18"/>
      <c r="CN433" s="18"/>
      <c r="CO433" s="18"/>
      <c r="CP433" s="18"/>
      <c r="CQ433" s="18"/>
      <c r="CR433" s="18"/>
      <c r="CS433" s="18"/>
      <c r="CT433" s="18"/>
      <c r="CU433" s="18"/>
      <c r="CV433" s="18"/>
      <c r="CW433" s="18"/>
      <c r="CX433" s="18"/>
      <c r="CY433" s="18"/>
      <c r="CZ433" s="18"/>
      <c r="DA433" s="18"/>
      <c r="DB433" s="18"/>
      <c r="DC433" s="18"/>
      <c r="DD433" s="18"/>
      <c r="DE433" s="18"/>
      <c r="DF433" s="18"/>
      <c r="DG433" s="18"/>
      <c r="DH433" s="18"/>
      <c r="DI433" s="18"/>
      <c r="DJ433" s="18"/>
      <c r="DK433" s="18"/>
      <c r="DL433" s="18"/>
      <c r="DM433" s="18"/>
      <c r="DN433" s="18"/>
      <c r="DO433" s="18"/>
      <c r="DP433" s="61">
        <v>3</v>
      </c>
      <c r="DQ433" s="66">
        <v>0</v>
      </c>
      <c r="DR433" s="19">
        <v>1</v>
      </c>
      <c r="DS433" s="19">
        <f>PRODUCT(Таблица1[[#This Row],[РЕЙТИНГ НТЛ]:[РЕГ НТЛ]])</f>
        <v>0</v>
      </c>
      <c r="DT433" s="70">
        <f>SUM(Таблица1[[#This Row],[РЕЙТИНГ DPT]:[РЕЙТИНГ НТЛ]])</f>
        <v>3</v>
      </c>
    </row>
    <row r="434" spans="1:124" x14ac:dyDescent="0.25">
      <c r="A434" s="13">
        <v>114</v>
      </c>
      <c r="B434" s="14" t="s">
        <v>318</v>
      </c>
      <c r="C434" s="18" t="s">
        <v>102</v>
      </c>
      <c r="D434" s="14" t="s">
        <v>103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>
        <v>2</v>
      </c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4"/>
      <c r="CV434" s="14"/>
      <c r="CW434" s="14"/>
      <c r="CX434" s="14"/>
      <c r="CY434" s="14"/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4"/>
      <c r="DK434" s="14"/>
      <c r="DL434" s="14"/>
      <c r="DM434" s="14"/>
      <c r="DN434" s="14"/>
      <c r="DO434" s="14"/>
      <c r="DP434" s="54">
        <v>2</v>
      </c>
      <c r="DQ434" s="66">
        <v>0</v>
      </c>
      <c r="DR434" s="19">
        <v>1</v>
      </c>
      <c r="DS434" s="16">
        <f>PRODUCT(Таблица1[[#This Row],[РЕЙТИНГ НТЛ]:[РЕГ НТЛ]])</f>
        <v>0</v>
      </c>
      <c r="DT434" s="70">
        <f>SUM(Таблица1[[#This Row],[РЕЙТИНГ DPT]:[РЕЙТИНГ НТЛ]])</f>
        <v>2</v>
      </c>
    </row>
    <row r="435" spans="1:124" x14ac:dyDescent="0.25">
      <c r="A435" s="13">
        <v>100</v>
      </c>
      <c r="B435" s="14" t="s">
        <v>319</v>
      </c>
      <c r="C435" s="18" t="s">
        <v>111</v>
      </c>
      <c r="D435" s="14" t="s">
        <v>112</v>
      </c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>
        <v>3</v>
      </c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4"/>
      <c r="DK435" s="14"/>
      <c r="DL435" s="14"/>
      <c r="DM435" s="14"/>
      <c r="DN435" s="14"/>
      <c r="DO435" s="14"/>
      <c r="DP435" s="54">
        <v>2</v>
      </c>
      <c r="DQ435" s="66">
        <v>0</v>
      </c>
      <c r="DR435" s="19">
        <v>1</v>
      </c>
      <c r="DS435" s="16">
        <f>PRODUCT(Таблица1[[#This Row],[РЕЙТИНГ НТЛ]:[РЕГ НТЛ]])</f>
        <v>0</v>
      </c>
      <c r="DT435" s="70">
        <f>SUM(Таблица1[[#This Row],[РЕЙТИНГ DPT]:[РЕЙТИНГ НТЛ]])</f>
        <v>2</v>
      </c>
    </row>
    <row r="436" spans="1:124" x14ac:dyDescent="0.25">
      <c r="A436" s="13">
        <v>115</v>
      </c>
      <c r="B436" s="14" t="s">
        <v>320</v>
      </c>
      <c r="C436" s="18" t="s">
        <v>106</v>
      </c>
      <c r="D436" s="14" t="s">
        <v>110</v>
      </c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>
        <v>4</v>
      </c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4"/>
      <c r="DK436" s="14"/>
      <c r="DL436" s="14"/>
      <c r="DM436" s="14"/>
      <c r="DN436" s="14"/>
      <c r="DO436" s="14"/>
      <c r="DP436" s="54">
        <v>1</v>
      </c>
      <c r="DQ436" s="66">
        <v>0</v>
      </c>
      <c r="DR436" s="19">
        <v>1</v>
      </c>
      <c r="DS436" s="16">
        <f>PRODUCT(Таблица1[[#This Row],[РЕЙТИНГ НТЛ]:[РЕГ НТЛ]])</f>
        <v>0</v>
      </c>
      <c r="DT436" s="70">
        <f>SUM(Таблица1[[#This Row],[РЕЙТИНГ DPT]:[РЕЙТИНГ НТЛ]])</f>
        <v>1</v>
      </c>
    </row>
    <row r="437" spans="1:124" x14ac:dyDescent="0.25">
      <c r="A437" s="13">
        <v>96</v>
      </c>
      <c r="B437" s="14" t="s">
        <v>321</v>
      </c>
      <c r="C437" s="18" t="s">
        <v>190</v>
      </c>
      <c r="D437" s="14" t="s">
        <v>185</v>
      </c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>
        <v>5</v>
      </c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4"/>
      <c r="DK437" s="14"/>
      <c r="DL437" s="14"/>
      <c r="DM437" s="14"/>
      <c r="DN437" s="14"/>
      <c r="DO437" s="14"/>
      <c r="DP437" s="54">
        <v>1</v>
      </c>
      <c r="DQ437" s="66">
        <v>0</v>
      </c>
      <c r="DR437" s="19">
        <v>0</v>
      </c>
      <c r="DS437" s="16">
        <f>PRODUCT(Таблица1[[#This Row],[РЕЙТИНГ НТЛ]:[РЕГ НТЛ]])</f>
        <v>0</v>
      </c>
      <c r="DT437" s="70">
        <f>SUM(Таблица1[[#This Row],[РЕЙТИНГ DPT]:[РЕЙТИНГ НТЛ]])</f>
        <v>1</v>
      </c>
    </row>
    <row r="438" spans="1:124" x14ac:dyDescent="0.25">
      <c r="A438" s="21">
        <v>46</v>
      </c>
      <c r="B438" s="14" t="s">
        <v>251</v>
      </c>
      <c r="C438" s="18" t="s">
        <v>102</v>
      </c>
      <c r="D438" s="18" t="s">
        <v>103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>
        <v>1</v>
      </c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  <c r="BO438" s="18"/>
      <c r="BP438" s="18"/>
      <c r="BQ438" s="18"/>
      <c r="BR438" s="18"/>
      <c r="BS438" s="18"/>
      <c r="BT438" s="18"/>
      <c r="BU438" s="18"/>
      <c r="BV438" s="18"/>
      <c r="BW438" s="18"/>
      <c r="BX438" s="18"/>
      <c r="BY438" s="18"/>
      <c r="BZ438" s="18"/>
      <c r="CA438" s="18"/>
      <c r="CB438" s="18"/>
      <c r="CC438" s="18"/>
      <c r="CD438" s="18"/>
      <c r="CE438" s="18"/>
      <c r="CF438" s="18"/>
      <c r="CG438" s="18"/>
      <c r="CH438" s="18"/>
      <c r="CI438" s="18"/>
      <c r="CJ438" s="18"/>
      <c r="CK438" s="18"/>
      <c r="CL438" s="18"/>
      <c r="CM438" s="18"/>
      <c r="CN438" s="18"/>
      <c r="CO438" s="18"/>
      <c r="CP438" s="18"/>
      <c r="CQ438" s="18"/>
      <c r="CR438" s="18"/>
      <c r="CS438" s="18"/>
      <c r="CT438" s="18"/>
      <c r="CU438" s="18"/>
      <c r="CV438" s="18"/>
      <c r="CW438" s="18"/>
      <c r="CX438" s="18"/>
      <c r="CY438" s="18"/>
      <c r="CZ438" s="18"/>
      <c r="DA438" s="18"/>
      <c r="DB438" s="18"/>
      <c r="DC438" s="18"/>
      <c r="DD438" s="18"/>
      <c r="DE438" s="18"/>
      <c r="DF438" s="18"/>
      <c r="DG438" s="18"/>
      <c r="DH438" s="18"/>
      <c r="DI438" s="18"/>
      <c r="DJ438" s="18"/>
      <c r="DK438" s="18"/>
      <c r="DL438" s="18"/>
      <c r="DM438" s="18"/>
      <c r="DN438" s="18"/>
      <c r="DO438" s="18"/>
      <c r="DP438" s="55">
        <v>0</v>
      </c>
      <c r="DQ438" s="52">
        <v>3</v>
      </c>
      <c r="DR438" s="19">
        <v>1</v>
      </c>
      <c r="DS438" s="44">
        <f>PRODUCT(Таблица1[[#This Row],[РЕЙТИНГ НТЛ]:[РЕГ НТЛ]])</f>
        <v>3</v>
      </c>
      <c r="DT438" s="74">
        <f>SUM(Таблица1[[#This Row],[РЕЙТИНГ DPT]:[РЕЙТИНГ НТЛ]])</f>
        <v>3</v>
      </c>
    </row>
    <row r="439" spans="1:124" x14ac:dyDescent="0.25">
      <c r="A439" s="13">
        <v>44</v>
      </c>
      <c r="B439" s="14" t="s">
        <v>315</v>
      </c>
      <c r="C439" s="18" t="s">
        <v>104</v>
      </c>
      <c r="D439" s="14" t="s">
        <v>105</v>
      </c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>
        <v>2</v>
      </c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/>
      <c r="CW439" s="14"/>
      <c r="CX439" s="14"/>
      <c r="CY439" s="14"/>
      <c r="CZ439" s="14"/>
      <c r="DA439" s="14"/>
      <c r="DB439" s="14"/>
      <c r="DC439" s="14"/>
      <c r="DD439" s="14"/>
      <c r="DE439" s="14"/>
      <c r="DF439" s="14"/>
      <c r="DG439" s="14"/>
      <c r="DH439" s="14"/>
      <c r="DI439" s="14"/>
      <c r="DJ439" s="14"/>
      <c r="DK439" s="14"/>
      <c r="DL439" s="14"/>
      <c r="DM439" s="14"/>
      <c r="DN439" s="14"/>
      <c r="DO439" s="14"/>
      <c r="DP439" s="55">
        <v>0</v>
      </c>
      <c r="DQ439" s="46">
        <v>2</v>
      </c>
      <c r="DR439" s="19">
        <v>1</v>
      </c>
      <c r="DS439" s="43">
        <f>PRODUCT(Таблица1[[#This Row],[РЕЙТИНГ НТЛ]:[РЕГ НТЛ]])</f>
        <v>2</v>
      </c>
      <c r="DT439" s="74">
        <f>SUM(Таблица1[[#This Row],[РЕЙТИНГ DPT]:[РЕЙТИНГ НТЛ]])</f>
        <v>2</v>
      </c>
    </row>
    <row r="440" spans="1:124" x14ac:dyDescent="0.25">
      <c r="A440" s="13">
        <v>65</v>
      </c>
      <c r="B440" s="14" t="s">
        <v>228</v>
      </c>
      <c r="C440" s="18" t="s">
        <v>102</v>
      </c>
      <c r="D440" s="14" t="s">
        <v>103</v>
      </c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>
        <v>3</v>
      </c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4"/>
      <c r="CV440" s="14"/>
      <c r="CW440" s="14"/>
      <c r="CX440" s="14"/>
      <c r="CY440" s="14"/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4"/>
      <c r="DK440" s="14"/>
      <c r="DL440" s="14"/>
      <c r="DM440" s="14"/>
      <c r="DN440" s="14"/>
      <c r="DO440" s="14"/>
      <c r="DP440" s="55">
        <v>0</v>
      </c>
      <c r="DQ440" s="46">
        <v>2</v>
      </c>
      <c r="DR440" s="19">
        <v>1</v>
      </c>
      <c r="DS440" s="43">
        <f>PRODUCT(Таблица1[[#This Row],[РЕЙТИНГ НТЛ]:[РЕГ НТЛ]])</f>
        <v>2</v>
      </c>
      <c r="DT440" s="74">
        <f>SUM(Таблица1[[#This Row],[РЕЙТИНГ DPT]:[РЕЙТИНГ НТЛ]])</f>
        <v>2</v>
      </c>
    </row>
    <row r="441" spans="1:124" x14ac:dyDescent="0.25">
      <c r="A441" s="13">
        <v>8</v>
      </c>
      <c r="B441" s="14" t="s">
        <v>241</v>
      </c>
      <c r="C441" s="18" t="s">
        <v>106</v>
      </c>
      <c r="D441" s="14" t="s">
        <v>108</v>
      </c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>
        <v>4</v>
      </c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4"/>
      <c r="CV441" s="14"/>
      <c r="CW441" s="14"/>
      <c r="CX441" s="14"/>
      <c r="CY441" s="14"/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4"/>
      <c r="DK441" s="14"/>
      <c r="DL441" s="14"/>
      <c r="DM441" s="14"/>
      <c r="DN441" s="14"/>
      <c r="DO441" s="14"/>
      <c r="DP441" s="55">
        <v>0</v>
      </c>
      <c r="DQ441" s="46">
        <v>1</v>
      </c>
      <c r="DR441" s="19">
        <v>0</v>
      </c>
      <c r="DS441" s="43">
        <f>PRODUCT(Таблица1[[#This Row],[РЕЙТИНГ НТЛ]:[РЕГ НТЛ]])</f>
        <v>0</v>
      </c>
      <c r="DT441" s="74">
        <f>SUM(Таблица1[[#This Row],[РЕЙТИНГ DPT]:[РЕЙТИНГ НТЛ]])</f>
        <v>1</v>
      </c>
    </row>
    <row r="442" spans="1:124" x14ac:dyDescent="0.25">
      <c r="A442" s="21">
        <v>61</v>
      </c>
      <c r="B442" s="14" t="s">
        <v>243</v>
      </c>
      <c r="C442" s="18" t="s">
        <v>104</v>
      </c>
      <c r="D442" s="18" t="s">
        <v>105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>
        <v>5</v>
      </c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  <c r="BO442" s="18"/>
      <c r="BP442" s="18"/>
      <c r="BQ442" s="18"/>
      <c r="BR442" s="18"/>
      <c r="BS442" s="18"/>
      <c r="BT442" s="18"/>
      <c r="BU442" s="18"/>
      <c r="BV442" s="18"/>
      <c r="BW442" s="18"/>
      <c r="BX442" s="18"/>
      <c r="BY442" s="18"/>
      <c r="BZ442" s="18"/>
      <c r="CA442" s="18"/>
      <c r="CB442" s="18"/>
      <c r="CC442" s="18"/>
      <c r="CD442" s="18"/>
      <c r="CE442" s="18"/>
      <c r="CF442" s="18"/>
      <c r="CG442" s="18"/>
      <c r="CH442" s="18"/>
      <c r="CI442" s="18"/>
      <c r="CJ442" s="18"/>
      <c r="CK442" s="18"/>
      <c r="CL442" s="18"/>
      <c r="CM442" s="18"/>
      <c r="CN442" s="18"/>
      <c r="CO442" s="18"/>
      <c r="CP442" s="18"/>
      <c r="CQ442" s="18"/>
      <c r="CR442" s="18"/>
      <c r="CS442" s="18"/>
      <c r="CT442" s="18"/>
      <c r="CU442" s="18"/>
      <c r="CV442" s="18"/>
      <c r="CW442" s="18"/>
      <c r="CX442" s="18"/>
      <c r="CY442" s="18"/>
      <c r="CZ442" s="18"/>
      <c r="DA442" s="18"/>
      <c r="DB442" s="18"/>
      <c r="DC442" s="18"/>
      <c r="DD442" s="18"/>
      <c r="DE442" s="18"/>
      <c r="DF442" s="18"/>
      <c r="DG442" s="18"/>
      <c r="DH442" s="18"/>
      <c r="DI442" s="18"/>
      <c r="DJ442" s="18"/>
      <c r="DK442" s="18"/>
      <c r="DL442" s="18"/>
      <c r="DM442" s="18"/>
      <c r="DN442" s="18"/>
      <c r="DO442" s="18"/>
      <c r="DP442" s="55">
        <v>0</v>
      </c>
      <c r="DQ442" s="52">
        <v>1</v>
      </c>
      <c r="DR442" s="19">
        <v>1</v>
      </c>
      <c r="DS442" s="44">
        <f>PRODUCT(Таблица1[[#This Row],[РЕЙТИНГ НТЛ]:[РЕГ НТЛ]])</f>
        <v>1</v>
      </c>
      <c r="DT442" s="74">
        <f>SUM(Таблица1[[#This Row],[РЕЙТИНГ DPT]:[РЕЙТИНГ НТЛ]])</f>
        <v>1</v>
      </c>
    </row>
    <row r="443" spans="1:124" x14ac:dyDescent="0.25">
      <c r="A443" s="13">
        <v>2</v>
      </c>
      <c r="B443" s="14" t="s">
        <v>242</v>
      </c>
      <c r="C443" s="18" t="s">
        <v>104</v>
      </c>
      <c r="D443" s="14" t="s">
        <v>105</v>
      </c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20"/>
      <c r="X443" s="20"/>
      <c r="Y443" s="20"/>
      <c r="Z443" s="20"/>
      <c r="AA443" s="14"/>
      <c r="AB443" s="23"/>
      <c r="AC443" s="24"/>
      <c r="AD443" s="24"/>
      <c r="AE443" s="24"/>
      <c r="AF443" s="14"/>
      <c r="AG443" s="14"/>
      <c r="AH443" s="14">
        <v>6</v>
      </c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55">
        <v>0</v>
      </c>
      <c r="DQ443" s="46">
        <v>1</v>
      </c>
      <c r="DR443" s="19">
        <v>1</v>
      </c>
      <c r="DS443" s="43">
        <f>PRODUCT(Таблица1[[#This Row],[РЕЙТИНГ НТЛ]:[РЕГ НТЛ]])</f>
        <v>1</v>
      </c>
      <c r="DT443" s="74">
        <f>SUM(Таблица1[[#This Row],[РЕЙТИНГ DPT]:[РЕЙТИНГ НТЛ]])</f>
        <v>1</v>
      </c>
    </row>
    <row r="444" spans="1:124" x14ac:dyDescent="0.25">
      <c r="A444" s="13">
        <v>47</v>
      </c>
      <c r="B444" s="14" t="s">
        <v>253</v>
      </c>
      <c r="C444" s="18" t="s">
        <v>104</v>
      </c>
      <c r="D444" s="14" t="s">
        <v>105</v>
      </c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>
        <v>7</v>
      </c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55">
        <v>0</v>
      </c>
      <c r="DQ444" s="66">
        <v>0</v>
      </c>
      <c r="DR444" s="19">
        <v>1</v>
      </c>
      <c r="DS444" s="43">
        <f>PRODUCT(Таблица1[[#This Row],[РЕЙТИНГ НТЛ]:[РЕГ НТЛ]])</f>
        <v>0</v>
      </c>
      <c r="DT444" s="74">
        <f>SUM(Таблица1[[#This Row],[РЕЙТИНГ DPT]:[РЕЙТИНГ НТЛ]])</f>
        <v>0</v>
      </c>
    </row>
    <row r="445" spans="1:124" x14ac:dyDescent="0.25">
      <c r="A445" s="13">
        <v>31</v>
      </c>
      <c r="B445" s="14" t="s">
        <v>252</v>
      </c>
      <c r="C445" s="18" t="s">
        <v>104</v>
      </c>
      <c r="D445" s="14" t="s">
        <v>105</v>
      </c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>
        <v>10</v>
      </c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55">
        <v>0</v>
      </c>
      <c r="DQ445" s="66">
        <v>0</v>
      </c>
      <c r="DR445" s="19">
        <v>1</v>
      </c>
      <c r="DS445" s="43">
        <f>PRODUCT(Таблица1[[#This Row],[РЕЙТИНГ НТЛ]:[РЕГ НТЛ]])</f>
        <v>0</v>
      </c>
      <c r="DT445" s="74">
        <f>SUM(Таблица1[[#This Row],[РЕЙТИНГ DPT]:[РЕЙТИНГ НТЛ]])</f>
        <v>0</v>
      </c>
    </row>
    <row r="446" spans="1:124" x14ac:dyDescent="0.25">
      <c r="A446" s="21">
        <v>35</v>
      </c>
      <c r="B446" s="18" t="s">
        <v>245</v>
      </c>
      <c r="C446" s="18" t="s">
        <v>102</v>
      </c>
      <c r="D446" s="18" t="s">
        <v>103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 t="s">
        <v>173</v>
      </c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  <c r="BO446" s="18"/>
      <c r="BP446" s="18"/>
      <c r="BQ446" s="18"/>
      <c r="BR446" s="18"/>
      <c r="BS446" s="18"/>
      <c r="BT446" s="18"/>
      <c r="BU446" s="18"/>
      <c r="BV446" s="18"/>
      <c r="BW446" s="18"/>
      <c r="BX446" s="18"/>
      <c r="BY446" s="18"/>
      <c r="BZ446" s="18"/>
      <c r="CA446" s="18"/>
      <c r="CB446" s="18"/>
      <c r="CC446" s="18"/>
      <c r="CD446" s="18"/>
      <c r="CE446" s="18"/>
      <c r="CF446" s="18"/>
      <c r="CG446" s="18"/>
      <c r="CH446" s="18"/>
      <c r="CI446" s="18"/>
      <c r="CJ446" s="18"/>
      <c r="CK446" s="18"/>
      <c r="CL446" s="18"/>
      <c r="CM446" s="18"/>
      <c r="CN446" s="18"/>
      <c r="CO446" s="18"/>
      <c r="CP446" s="18"/>
      <c r="CQ446" s="18"/>
      <c r="CR446" s="18"/>
      <c r="CS446" s="18"/>
      <c r="CT446" s="18"/>
      <c r="CU446" s="18"/>
      <c r="CV446" s="18"/>
      <c r="CW446" s="18"/>
      <c r="CX446" s="18"/>
      <c r="CY446" s="18"/>
      <c r="CZ446" s="18"/>
      <c r="DA446" s="18"/>
      <c r="DB446" s="18"/>
      <c r="DC446" s="18"/>
      <c r="DD446" s="18"/>
      <c r="DE446" s="18"/>
      <c r="DF446" s="18"/>
      <c r="DG446" s="18"/>
      <c r="DH446" s="18"/>
      <c r="DI446" s="18"/>
      <c r="DJ446" s="18"/>
      <c r="DK446" s="18"/>
      <c r="DL446" s="18"/>
      <c r="DM446" s="18"/>
      <c r="DN446" s="18"/>
      <c r="DO446" s="18"/>
      <c r="DP446" s="55">
        <v>0</v>
      </c>
      <c r="DQ446" s="66">
        <v>0</v>
      </c>
      <c r="DR446" s="35">
        <v>1</v>
      </c>
      <c r="DS446" s="44">
        <f>PRODUCT(Таблица1[[#This Row],[РЕЙТИНГ НТЛ]:[РЕГ НТЛ]])</f>
        <v>0</v>
      </c>
      <c r="DT446" s="74">
        <f>SUM(Таблица1[[#This Row],[РЕЙТИНГ DPT]:[РЕЙТИНГ НТЛ]])</f>
        <v>0</v>
      </c>
    </row>
    <row r="447" spans="1:124" x14ac:dyDescent="0.25">
      <c r="A447" s="13">
        <v>7</v>
      </c>
      <c r="B447" s="18" t="s">
        <v>235</v>
      </c>
      <c r="C447" s="18" t="s">
        <v>106</v>
      </c>
      <c r="D447" s="14" t="s">
        <v>114</v>
      </c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 t="s">
        <v>173</v>
      </c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55">
        <v>0</v>
      </c>
      <c r="DQ447" s="66">
        <v>0</v>
      </c>
      <c r="DR447" s="19">
        <v>1</v>
      </c>
      <c r="DS447" s="43">
        <f>PRODUCT(Таблица1[[#This Row],[РЕЙТИНГ НТЛ]:[РЕГ НТЛ]])</f>
        <v>0</v>
      </c>
      <c r="DT447" s="74">
        <f>SUM(Таблица1[[#This Row],[РЕЙТИНГ DPT]:[РЕЙТИНГ НТЛ]])</f>
        <v>0</v>
      </c>
    </row>
    <row r="448" spans="1:124" x14ac:dyDescent="0.25">
      <c r="A448" s="13">
        <v>39</v>
      </c>
      <c r="B448" s="18" t="s">
        <v>255</v>
      </c>
      <c r="C448" s="18" t="s">
        <v>156</v>
      </c>
      <c r="D448" s="14" t="s">
        <v>151</v>
      </c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 t="s">
        <v>173</v>
      </c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55">
        <v>0</v>
      </c>
      <c r="DQ448" s="66">
        <v>0</v>
      </c>
      <c r="DR448" s="19">
        <v>0</v>
      </c>
      <c r="DS448" s="43">
        <f>PRODUCT(Таблица1[[#This Row],[РЕЙТИНГ НТЛ]:[РЕГ НТЛ]])</f>
        <v>0</v>
      </c>
      <c r="DT448" s="74">
        <f>SUM(Таблица1[[#This Row],[РЕЙТИНГ DPT]:[РЕЙТИНГ НТЛ]])</f>
        <v>0</v>
      </c>
    </row>
    <row r="449" spans="1:124" x14ac:dyDescent="0.25">
      <c r="A449" s="13">
        <v>33</v>
      </c>
      <c r="B449" s="14" t="s">
        <v>278</v>
      </c>
      <c r="C449" s="18" t="s">
        <v>102</v>
      </c>
      <c r="D449" s="14" t="s">
        <v>103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 t="s">
        <v>184</v>
      </c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55">
        <v>0</v>
      </c>
      <c r="DQ449" s="66">
        <v>0</v>
      </c>
      <c r="DR449" s="19">
        <v>1</v>
      </c>
      <c r="DS449" s="43">
        <f>PRODUCT(Таблица1[[#This Row],[РЕЙТИНГ НТЛ]:[РЕГ НТЛ]])</f>
        <v>0</v>
      </c>
      <c r="DT449" s="74">
        <f>SUM(Таблица1[[#This Row],[РЕЙТИНГ DPT]:[РЕЙТИНГ НТЛ]])</f>
        <v>0</v>
      </c>
    </row>
    <row r="450" spans="1:124" x14ac:dyDescent="0.25">
      <c r="A450" s="13">
        <v>5</v>
      </c>
      <c r="B450" s="14" t="s">
        <v>260</v>
      </c>
      <c r="C450" s="18" t="s">
        <v>102</v>
      </c>
      <c r="D450" s="14" t="s">
        <v>103</v>
      </c>
      <c r="E450" s="25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 t="s">
        <v>184</v>
      </c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55">
        <v>0</v>
      </c>
      <c r="DQ450" s="66">
        <v>0</v>
      </c>
      <c r="DR450" s="19">
        <v>1</v>
      </c>
      <c r="DS450" s="43">
        <f>PRODUCT(Таблица1[[#This Row],[РЕЙТИНГ НТЛ]:[РЕГ НТЛ]])</f>
        <v>0</v>
      </c>
      <c r="DT450" s="74">
        <f>SUM(Таблица1[[#This Row],[РЕЙТИНГ DPT]:[РЕЙТИНГ НТЛ]])</f>
        <v>0</v>
      </c>
    </row>
    <row r="451" spans="1:124" x14ac:dyDescent="0.25">
      <c r="A451" s="21">
        <v>74</v>
      </c>
      <c r="B451" s="18" t="s">
        <v>256</v>
      </c>
      <c r="C451" s="18" t="s">
        <v>104</v>
      </c>
      <c r="D451" s="18" t="s">
        <v>105</v>
      </c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 t="s">
        <v>184</v>
      </c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  <c r="BO451" s="18"/>
      <c r="BP451" s="18"/>
      <c r="BQ451" s="18"/>
      <c r="BR451" s="18"/>
      <c r="BS451" s="18"/>
      <c r="BT451" s="18"/>
      <c r="BU451" s="18"/>
      <c r="BV451" s="18"/>
      <c r="BW451" s="18"/>
      <c r="BX451" s="18"/>
      <c r="BY451" s="18"/>
      <c r="BZ451" s="18"/>
      <c r="CA451" s="18"/>
      <c r="CB451" s="18"/>
      <c r="CC451" s="18"/>
      <c r="CD451" s="18"/>
      <c r="CE451" s="18"/>
      <c r="CF451" s="18"/>
      <c r="CG451" s="18"/>
      <c r="CH451" s="18"/>
      <c r="CI451" s="18"/>
      <c r="CJ451" s="18"/>
      <c r="CK451" s="18"/>
      <c r="CL451" s="18"/>
      <c r="CM451" s="18"/>
      <c r="CN451" s="18"/>
      <c r="CO451" s="18"/>
      <c r="CP451" s="18"/>
      <c r="CQ451" s="18"/>
      <c r="CR451" s="18"/>
      <c r="CS451" s="18"/>
      <c r="CT451" s="18"/>
      <c r="CU451" s="18"/>
      <c r="CV451" s="18"/>
      <c r="CW451" s="18"/>
      <c r="CX451" s="18"/>
      <c r="CY451" s="18"/>
      <c r="CZ451" s="18"/>
      <c r="DA451" s="18"/>
      <c r="DB451" s="18"/>
      <c r="DC451" s="18"/>
      <c r="DD451" s="18"/>
      <c r="DE451" s="18"/>
      <c r="DF451" s="18"/>
      <c r="DG451" s="18"/>
      <c r="DH451" s="18"/>
      <c r="DI451" s="18"/>
      <c r="DJ451" s="18"/>
      <c r="DK451" s="18"/>
      <c r="DL451" s="18"/>
      <c r="DM451" s="18"/>
      <c r="DN451" s="18"/>
      <c r="DO451" s="18"/>
      <c r="DP451" s="55">
        <v>0</v>
      </c>
      <c r="DQ451" s="66">
        <v>0</v>
      </c>
      <c r="DR451" s="19">
        <v>1</v>
      </c>
      <c r="DS451" s="44">
        <f>PRODUCT(Таблица1[[#This Row],[РЕЙТИНГ НТЛ]:[РЕГ НТЛ]])</f>
        <v>0</v>
      </c>
      <c r="DT451" s="74">
        <f>SUM(Таблица1[[#This Row],[РЕЙТИНГ DPT]:[РЕЙТИНГ НТЛ]])</f>
        <v>0</v>
      </c>
    </row>
    <row r="452" spans="1:124" x14ac:dyDescent="0.25">
      <c r="A452" s="13">
        <v>45</v>
      </c>
      <c r="B452" s="14" t="s">
        <v>240</v>
      </c>
      <c r="C452" s="18" t="s">
        <v>104</v>
      </c>
      <c r="D452" s="14" t="s">
        <v>105</v>
      </c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20"/>
      <c r="AH452" s="20" t="s">
        <v>152</v>
      </c>
      <c r="AI452" s="20"/>
      <c r="AJ452" s="20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55">
        <v>0</v>
      </c>
      <c r="DQ452" s="66">
        <v>0</v>
      </c>
      <c r="DR452" s="19">
        <v>1</v>
      </c>
      <c r="DS452" s="43">
        <f>PRODUCT(Таблица1[[#This Row],[РЕЙТИНГ НТЛ]:[РЕГ НТЛ]])</f>
        <v>0</v>
      </c>
      <c r="DT452" s="74">
        <f>SUM(Таблица1[[#This Row],[РЕЙТИНГ DPT]:[РЕЙТИНГ НТЛ]])</f>
        <v>0</v>
      </c>
    </row>
    <row r="453" spans="1:124" x14ac:dyDescent="0.25">
      <c r="A453" s="21">
        <v>3</v>
      </c>
      <c r="B453" s="18" t="s">
        <v>244</v>
      </c>
      <c r="C453" s="18" t="s">
        <v>153</v>
      </c>
      <c r="D453" s="18" t="s">
        <v>145</v>
      </c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 t="s">
        <v>152</v>
      </c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  <c r="CR453" s="18"/>
      <c r="CS453" s="18"/>
      <c r="CT453" s="18"/>
      <c r="CU453" s="18"/>
      <c r="CV453" s="18"/>
      <c r="CW453" s="18"/>
      <c r="CX453" s="18"/>
      <c r="CY453" s="18"/>
      <c r="CZ453" s="18"/>
      <c r="DA453" s="18"/>
      <c r="DB453" s="18"/>
      <c r="DC453" s="18"/>
      <c r="DD453" s="18"/>
      <c r="DE453" s="18"/>
      <c r="DF453" s="18"/>
      <c r="DG453" s="18"/>
      <c r="DH453" s="18"/>
      <c r="DI453" s="18"/>
      <c r="DJ453" s="18"/>
      <c r="DK453" s="18"/>
      <c r="DL453" s="18"/>
      <c r="DM453" s="18"/>
      <c r="DN453" s="18"/>
      <c r="DO453" s="18"/>
      <c r="DP453" s="55">
        <v>0</v>
      </c>
      <c r="DQ453" s="66">
        <v>0</v>
      </c>
      <c r="DR453" s="19">
        <v>0</v>
      </c>
      <c r="DS453" s="44">
        <f>PRODUCT(Таблица1[[#This Row],[РЕЙТИНГ НТЛ]:[РЕГ НТЛ]])</f>
        <v>0</v>
      </c>
      <c r="DT453" s="74">
        <f>SUM(Таблица1[[#This Row],[РЕЙТИНГ DPT]:[РЕЙТИНГ НТЛ]])</f>
        <v>0</v>
      </c>
    </row>
    <row r="454" spans="1:124" x14ac:dyDescent="0.25">
      <c r="A454" s="13">
        <v>45</v>
      </c>
      <c r="B454" s="14" t="s">
        <v>430</v>
      </c>
      <c r="C454" s="18" t="s">
        <v>104</v>
      </c>
      <c r="D454" s="14" t="s">
        <v>105</v>
      </c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>
        <v>1</v>
      </c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55">
        <v>0</v>
      </c>
      <c r="DQ454" s="49">
        <v>6</v>
      </c>
      <c r="DR454" s="19">
        <v>1</v>
      </c>
      <c r="DS454" s="43">
        <f>PRODUCT(Таблица1[[#This Row],[РЕЙТИНГ НТЛ]:[РЕГ НТЛ]])</f>
        <v>6</v>
      </c>
      <c r="DT454" s="74">
        <f>SUM(Таблица1[[#This Row],[РЕЙТИНГ DPT]:[РЕЙТИНГ НТЛ]])</f>
        <v>6</v>
      </c>
    </row>
    <row r="455" spans="1:124" x14ac:dyDescent="0.25">
      <c r="A455" s="13">
        <v>47</v>
      </c>
      <c r="B455" s="14" t="s">
        <v>222</v>
      </c>
      <c r="C455" s="18" t="s">
        <v>104</v>
      </c>
      <c r="D455" s="14" t="s">
        <v>105</v>
      </c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>
        <v>2</v>
      </c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55">
        <v>0</v>
      </c>
      <c r="DQ455" s="46">
        <v>4</v>
      </c>
      <c r="DR455" s="19">
        <v>1</v>
      </c>
      <c r="DS455" s="43">
        <f>PRODUCT(Таблица1[[#This Row],[РЕЙТИНГ НТЛ]:[РЕГ НТЛ]])</f>
        <v>4</v>
      </c>
      <c r="DT455" s="74">
        <f>SUM(Таблица1[[#This Row],[РЕЙТИНГ DPT]:[РЕЙТИНГ НТЛ]])</f>
        <v>4</v>
      </c>
    </row>
    <row r="456" spans="1:124" x14ac:dyDescent="0.25">
      <c r="A456" s="13">
        <v>66</v>
      </c>
      <c r="B456" s="14" t="s">
        <v>223</v>
      </c>
      <c r="C456" s="18" t="s">
        <v>102</v>
      </c>
      <c r="D456" s="14" t="s">
        <v>103</v>
      </c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>
        <v>3</v>
      </c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55">
        <v>0</v>
      </c>
      <c r="DQ456" s="46">
        <v>4</v>
      </c>
      <c r="DR456" s="35">
        <v>1</v>
      </c>
      <c r="DS456" s="43">
        <f>PRODUCT(Таблица1[[#This Row],[РЕЙТИНГ НТЛ]:[РЕГ НТЛ]])</f>
        <v>4</v>
      </c>
      <c r="DT456" s="74">
        <f>SUM(Таблица1[[#This Row],[РЕЙТИНГ DPT]:[РЕЙТИНГ НТЛ]])</f>
        <v>4</v>
      </c>
    </row>
    <row r="457" spans="1:124" x14ac:dyDescent="0.25">
      <c r="A457" s="13">
        <v>234</v>
      </c>
      <c r="B457" s="14" t="s">
        <v>226</v>
      </c>
      <c r="C457" s="18" t="s">
        <v>106</v>
      </c>
      <c r="D457" s="14" t="s">
        <v>119</v>
      </c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>
        <v>4</v>
      </c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55">
        <v>0</v>
      </c>
      <c r="DQ457" s="46">
        <v>2</v>
      </c>
      <c r="DR457" s="19">
        <v>1</v>
      </c>
      <c r="DS457" s="43">
        <f>PRODUCT(Таблица1[[#This Row],[РЕЙТИНГ НТЛ]:[РЕГ НТЛ]])</f>
        <v>2</v>
      </c>
      <c r="DT457" s="74">
        <f>SUM(Таблица1[[#This Row],[РЕЙТИНГ DPT]:[РЕЙТИНГ НТЛ]])</f>
        <v>2</v>
      </c>
    </row>
    <row r="458" spans="1:124" x14ac:dyDescent="0.25">
      <c r="A458" s="13">
        <v>41</v>
      </c>
      <c r="B458" s="14" t="s">
        <v>433</v>
      </c>
      <c r="C458" s="18" t="s">
        <v>116</v>
      </c>
      <c r="D458" s="14" t="s">
        <v>117</v>
      </c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>
        <v>5</v>
      </c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55">
        <v>0</v>
      </c>
      <c r="DQ458" s="49">
        <v>2</v>
      </c>
      <c r="DR458" s="19">
        <v>0</v>
      </c>
      <c r="DS458" s="43">
        <f>PRODUCT(Таблица1[[#This Row],[РЕЙТИНГ НТЛ]:[РЕГ НТЛ]])</f>
        <v>0</v>
      </c>
      <c r="DT458" s="74">
        <f>SUM(Таблица1[[#This Row],[РЕЙТИНГ DPT]:[РЕЙТИНГ НТЛ]])</f>
        <v>2</v>
      </c>
    </row>
    <row r="459" spans="1:124" x14ac:dyDescent="0.25">
      <c r="A459" s="21">
        <v>71</v>
      </c>
      <c r="B459" s="14" t="s">
        <v>224</v>
      </c>
      <c r="C459" s="18" t="s">
        <v>106</v>
      </c>
      <c r="D459" s="18" t="s">
        <v>120</v>
      </c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>
        <v>6</v>
      </c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  <c r="BO459" s="18"/>
      <c r="BP459" s="18"/>
      <c r="BQ459" s="18"/>
      <c r="BR459" s="18"/>
      <c r="BS459" s="18"/>
      <c r="BT459" s="18"/>
      <c r="BU459" s="18"/>
      <c r="BV459" s="18"/>
      <c r="BW459" s="18"/>
      <c r="BX459" s="18"/>
      <c r="BY459" s="18"/>
      <c r="BZ459" s="18"/>
      <c r="CA459" s="18"/>
      <c r="CB459" s="18"/>
      <c r="CC459" s="18"/>
      <c r="CD459" s="18"/>
      <c r="CE459" s="18"/>
      <c r="CF459" s="18"/>
      <c r="CG459" s="18"/>
      <c r="CH459" s="18"/>
      <c r="CI459" s="18"/>
      <c r="CJ459" s="18"/>
      <c r="CK459" s="18"/>
      <c r="CL459" s="18"/>
      <c r="CM459" s="18"/>
      <c r="CN459" s="18"/>
      <c r="CO459" s="18"/>
      <c r="CP459" s="18"/>
      <c r="CQ459" s="18"/>
      <c r="CR459" s="18"/>
      <c r="CS459" s="18"/>
      <c r="CT459" s="18"/>
      <c r="CU459" s="18"/>
      <c r="CV459" s="18"/>
      <c r="CW459" s="18"/>
      <c r="CX459" s="18"/>
      <c r="CY459" s="18"/>
      <c r="CZ459" s="18"/>
      <c r="DA459" s="18"/>
      <c r="DB459" s="18"/>
      <c r="DC459" s="18"/>
      <c r="DD459" s="18"/>
      <c r="DE459" s="18"/>
      <c r="DF459" s="18"/>
      <c r="DG459" s="18"/>
      <c r="DH459" s="18"/>
      <c r="DI459" s="18"/>
      <c r="DJ459" s="18"/>
      <c r="DK459" s="18"/>
      <c r="DL459" s="18"/>
      <c r="DM459" s="18"/>
      <c r="DN459" s="18"/>
      <c r="DO459" s="18"/>
      <c r="DP459" s="55">
        <v>0</v>
      </c>
      <c r="DQ459" s="52">
        <v>2</v>
      </c>
      <c r="DR459" s="19">
        <v>1</v>
      </c>
      <c r="DS459" s="44">
        <f>PRODUCT(Таблица1[[#This Row],[РЕЙТИНГ НТЛ]:[РЕГ НТЛ]])</f>
        <v>2</v>
      </c>
      <c r="DT459" s="74">
        <f>SUM(Таблица1[[#This Row],[РЕЙТИНГ DPT]:[РЕЙТИНГ НТЛ]])</f>
        <v>2</v>
      </c>
    </row>
    <row r="460" spans="1:124" x14ac:dyDescent="0.25">
      <c r="A460" s="13">
        <v>241</v>
      </c>
      <c r="B460" s="14" t="s">
        <v>225</v>
      </c>
      <c r="C460" s="18" t="s">
        <v>156</v>
      </c>
      <c r="D460" s="14" t="s">
        <v>141</v>
      </c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>
        <v>7</v>
      </c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55">
        <v>0</v>
      </c>
      <c r="DQ460" s="66">
        <v>0</v>
      </c>
      <c r="DR460" s="19">
        <v>0</v>
      </c>
      <c r="DS460" s="43">
        <f>PRODUCT(Таблица1[[#This Row],[РЕЙТИНГ НТЛ]:[РЕГ НТЛ]])</f>
        <v>0</v>
      </c>
      <c r="DT460" s="74">
        <f>SUM(Таблица1[[#This Row],[РЕЙТИНГ DPT]:[РЕЙТИНГ НТЛ]])</f>
        <v>0</v>
      </c>
    </row>
    <row r="461" spans="1:124" x14ac:dyDescent="0.25">
      <c r="A461" s="13">
        <v>58</v>
      </c>
      <c r="B461" s="14" t="s">
        <v>435</v>
      </c>
      <c r="C461" s="18" t="s">
        <v>156</v>
      </c>
      <c r="D461" s="14" t="s">
        <v>141</v>
      </c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>
        <v>8</v>
      </c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55">
        <v>0</v>
      </c>
      <c r="DQ461" s="66">
        <v>0</v>
      </c>
      <c r="DR461" s="19">
        <v>0</v>
      </c>
      <c r="DS461" s="43">
        <f>PRODUCT(Таблица1[[#This Row],[РЕЙТИНГ НТЛ]:[РЕГ НТЛ]])</f>
        <v>0</v>
      </c>
      <c r="DT461" s="74">
        <f>SUM(Таблица1[[#This Row],[РЕЙТИНГ DPT]:[РЕЙТИНГ НТЛ]])</f>
        <v>0</v>
      </c>
    </row>
    <row r="462" spans="1:124" x14ac:dyDescent="0.25">
      <c r="A462" s="13">
        <v>28</v>
      </c>
      <c r="B462" s="14" t="s">
        <v>227</v>
      </c>
      <c r="C462" s="18" t="s">
        <v>106</v>
      </c>
      <c r="D462" s="14" t="s">
        <v>114</v>
      </c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>
        <v>9</v>
      </c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55">
        <v>0</v>
      </c>
      <c r="DQ462" s="66">
        <v>0</v>
      </c>
      <c r="DR462" s="19">
        <v>1</v>
      </c>
      <c r="DS462" s="43">
        <f>PRODUCT(Таблица1[[#This Row],[РЕЙТИНГ НТЛ]:[РЕГ НТЛ]])</f>
        <v>0</v>
      </c>
      <c r="DT462" s="74">
        <f>SUM(Таблица1[[#This Row],[РЕЙТИНГ DPT]:[РЕЙТИНГ НТЛ]])</f>
        <v>0</v>
      </c>
    </row>
    <row r="463" spans="1:124" x14ac:dyDescent="0.25">
      <c r="A463" s="21">
        <v>234</v>
      </c>
      <c r="B463" s="18" t="s">
        <v>232</v>
      </c>
      <c r="C463" s="18" t="s">
        <v>106</v>
      </c>
      <c r="D463" s="18" t="s">
        <v>119</v>
      </c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>
        <v>1</v>
      </c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  <c r="BO463" s="18"/>
      <c r="BP463" s="18"/>
      <c r="BQ463" s="18"/>
      <c r="BR463" s="18"/>
      <c r="BS463" s="18"/>
      <c r="BT463" s="18"/>
      <c r="BU463" s="18"/>
      <c r="BV463" s="18"/>
      <c r="BW463" s="18"/>
      <c r="BX463" s="18"/>
      <c r="BY463" s="18"/>
      <c r="BZ463" s="18"/>
      <c r="CA463" s="18"/>
      <c r="CB463" s="18"/>
      <c r="CC463" s="18"/>
      <c r="CD463" s="18"/>
      <c r="CE463" s="18"/>
      <c r="CF463" s="18"/>
      <c r="CG463" s="18"/>
      <c r="CH463" s="18"/>
      <c r="CI463" s="18"/>
      <c r="CJ463" s="18"/>
      <c r="CK463" s="18"/>
      <c r="CL463" s="18"/>
      <c r="CM463" s="18"/>
      <c r="CN463" s="18"/>
      <c r="CO463" s="18"/>
      <c r="CP463" s="18"/>
      <c r="CQ463" s="18"/>
      <c r="CR463" s="18"/>
      <c r="CS463" s="18"/>
      <c r="CT463" s="18"/>
      <c r="CU463" s="18"/>
      <c r="CV463" s="18"/>
      <c r="CW463" s="18"/>
      <c r="CX463" s="18"/>
      <c r="CY463" s="18"/>
      <c r="CZ463" s="18"/>
      <c r="DA463" s="18"/>
      <c r="DB463" s="18"/>
      <c r="DC463" s="18"/>
      <c r="DD463" s="18"/>
      <c r="DE463" s="18"/>
      <c r="DF463" s="18"/>
      <c r="DG463" s="18"/>
      <c r="DH463" s="18"/>
      <c r="DI463" s="18"/>
      <c r="DJ463" s="18"/>
      <c r="DK463" s="18"/>
      <c r="DL463" s="18"/>
      <c r="DM463" s="18"/>
      <c r="DN463" s="18"/>
      <c r="DO463" s="18"/>
      <c r="DP463" s="55">
        <v>0</v>
      </c>
      <c r="DQ463" s="52">
        <v>3</v>
      </c>
      <c r="DR463" s="19">
        <v>1</v>
      </c>
      <c r="DS463" s="44">
        <f>PRODUCT(Таблица1[[#This Row],[РЕЙТИНГ НТЛ]:[РЕГ НТЛ]])</f>
        <v>3</v>
      </c>
      <c r="DT463" s="74">
        <f>SUM(Таблица1[[#This Row],[РЕЙТИНГ DPT]:[РЕЙТИНГ НТЛ]])</f>
        <v>3</v>
      </c>
    </row>
    <row r="464" spans="1:124" x14ac:dyDescent="0.25">
      <c r="A464" s="13">
        <v>71</v>
      </c>
      <c r="B464" s="14" t="s">
        <v>231</v>
      </c>
      <c r="C464" s="18" t="s">
        <v>106</v>
      </c>
      <c r="D464" s="14" t="s">
        <v>120</v>
      </c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>
        <v>2</v>
      </c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55">
        <v>0</v>
      </c>
      <c r="DQ464" s="46">
        <v>2</v>
      </c>
      <c r="DR464" s="19">
        <v>1</v>
      </c>
      <c r="DS464" s="43">
        <f>PRODUCT(Таблица1[[#This Row],[РЕЙТИНГ НТЛ]:[РЕГ НТЛ]])</f>
        <v>2</v>
      </c>
      <c r="DT464" s="74">
        <f>SUM(Таблица1[[#This Row],[РЕЙТИНГ DPT]:[РЕЙТИНГ НТЛ]])</f>
        <v>2</v>
      </c>
    </row>
    <row r="465" spans="1:124" x14ac:dyDescent="0.25">
      <c r="A465" s="13">
        <v>67</v>
      </c>
      <c r="B465" s="14" t="s">
        <v>294</v>
      </c>
      <c r="C465" s="18" t="s">
        <v>102</v>
      </c>
      <c r="D465" s="14" t="s">
        <v>103</v>
      </c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>
        <v>3</v>
      </c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  <c r="CQ465" s="14"/>
      <c r="CR465" s="14"/>
      <c r="CS465" s="14"/>
      <c r="CT465" s="14"/>
      <c r="CU465" s="14"/>
      <c r="CV465" s="14"/>
      <c r="CW465" s="14"/>
      <c r="CX465" s="14"/>
      <c r="CY465" s="14"/>
      <c r="CZ465" s="14"/>
      <c r="DA465" s="14"/>
      <c r="DB465" s="14"/>
      <c r="DC465" s="14"/>
      <c r="DD465" s="14"/>
      <c r="DE465" s="14"/>
      <c r="DF465" s="14"/>
      <c r="DG465" s="14"/>
      <c r="DH465" s="14"/>
      <c r="DI465" s="14"/>
      <c r="DJ465" s="14"/>
      <c r="DK465" s="14"/>
      <c r="DL465" s="14"/>
      <c r="DM465" s="14"/>
      <c r="DN465" s="14"/>
      <c r="DO465" s="14"/>
      <c r="DP465" s="55">
        <v>0</v>
      </c>
      <c r="DQ465" s="49">
        <v>2</v>
      </c>
      <c r="DR465" s="35">
        <v>1</v>
      </c>
      <c r="DS465" s="43">
        <f>PRODUCT(Таблица1[[#This Row],[РЕЙТИНГ НТЛ]:[РЕГ НТЛ]])</f>
        <v>2</v>
      </c>
      <c r="DT465" s="74">
        <f>SUM(Таблица1[[#This Row],[РЕЙТИНГ DPT]:[РЕЙТИНГ НТЛ]])</f>
        <v>2</v>
      </c>
    </row>
    <row r="466" spans="1:124" x14ac:dyDescent="0.25">
      <c r="A466" s="13">
        <v>41</v>
      </c>
      <c r="B466" s="14" t="s">
        <v>313</v>
      </c>
      <c r="C466" s="18" t="s">
        <v>116</v>
      </c>
      <c r="D466" s="14" t="s">
        <v>117</v>
      </c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>
        <v>4</v>
      </c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  <c r="CQ466" s="14"/>
      <c r="CR466" s="14"/>
      <c r="CS466" s="14"/>
      <c r="CT466" s="14"/>
      <c r="CU466" s="14"/>
      <c r="CV466" s="14"/>
      <c r="CW466" s="14"/>
      <c r="CX466" s="14"/>
      <c r="CY466" s="14"/>
      <c r="CZ466" s="14"/>
      <c r="DA466" s="14"/>
      <c r="DB466" s="14"/>
      <c r="DC466" s="14"/>
      <c r="DD466" s="14"/>
      <c r="DE466" s="14"/>
      <c r="DF466" s="14"/>
      <c r="DG466" s="14"/>
      <c r="DH466" s="14"/>
      <c r="DI466" s="14"/>
      <c r="DJ466" s="14"/>
      <c r="DK466" s="14"/>
      <c r="DL466" s="14"/>
      <c r="DM466" s="14"/>
      <c r="DN466" s="14"/>
      <c r="DO466" s="14"/>
      <c r="DP466" s="55">
        <v>0</v>
      </c>
      <c r="DQ466" s="49">
        <v>1</v>
      </c>
      <c r="DR466" s="19">
        <v>0</v>
      </c>
      <c r="DS466" s="43">
        <f>PRODUCT(Таблица1[[#This Row],[РЕЙТИНГ НТЛ]:[РЕГ НТЛ]])</f>
        <v>0</v>
      </c>
      <c r="DT466" s="74">
        <f>SUM(Таблица1[[#This Row],[РЕЙТИНГ DPT]:[РЕЙТИНГ НТЛ]])</f>
        <v>1</v>
      </c>
    </row>
    <row r="467" spans="1:124" x14ac:dyDescent="0.25">
      <c r="A467" s="21">
        <v>14</v>
      </c>
      <c r="B467" s="18" t="s">
        <v>264</v>
      </c>
      <c r="C467" s="18" t="s">
        <v>111</v>
      </c>
      <c r="D467" s="18" t="s">
        <v>112</v>
      </c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>
        <v>5</v>
      </c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  <c r="BO467" s="18"/>
      <c r="BP467" s="18"/>
      <c r="BQ467" s="18"/>
      <c r="BR467" s="18"/>
      <c r="BS467" s="18"/>
      <c r="BT467" s="18"/>
      <c r="BU467" s="18"/>
      <c r="BV467" s="18"/>
      <c r="BW467" s="18"/>
      <c r="BX467" s="18"/>
      <c r="BY467" s="18"/>
      <c r="BZ467" s="18"/>
      <c r="CA467" s="18"/>
      <c r="CB467" s="18"/>
      <c r="CC467" s="18"/>
      <c r="CD467" s="18"/>
      <c r="CE467" s="18"/>
      <c r="CF467" s="18"/>
      <c r="CG467" s="18"/>
      <c r="CH467" s="18"/>
      <c r="CI467" s="18"/>
      <c r="CJ467" s="18"/>
      <c r="CK467" s="18"/>
      <c r="CL467" s="18"/>
      <c r="CM467" s="18"/>
      <c r="CN467" s="18"/>
      <c r="CO467" s="18"/>
      <c r="CP467" s="18"/>
      <c r="CQ467" s="18"/>
      <c r="CR467" s="18"/>
      <c r="CS467" s="18"/>
      <c r="CT467" s="18"/>
      <c r="CU467" s="18"/>
      <c r="CV467" s="18"/>
      <c r="CW467" s="18"/>
      <c r="CX467" s="18"/>
      <c r="CY467" s="18"/>
      <c r="CZ467" s="18"/>
      <c r="DA467" s="18"/>
      <c r="DB467" s="18"/>
      <c r="DC467" s="18"/>
      <c r="DD467" s="18"/>
      <c r="DE467" s="18"/>
      <c r="DF467" s="18"/>
      <c r="DG467" s="18"/>
      <c r="DH467" s="18"/>
      <c r="DI467" s="18"/>
      <c r="DJ467" s="18"/>
      <c r="DK467" s="18"/>
      <c r="DL467" s="18"/>
      <c r="DM467" s="18"/>
      <c r="DN467" s="18"/>
      <c r="DO467" s="18"/>
      <c r="DP467" s="55">
        <v>0</v>
      </c>
      <c r="DQ467" s="51">
        <v>1</v>
      </c>
      <c r="DR467" s="35">
        <v>1</v>
      </c>
      <c r="DS467" s="44">
        <f>PRODUCT(Таблица1[[#This Row],[РЕЙТИНГ НТЛ]:[РЕГ НТЛ]])</f>
        <v>1</v>
      </c>
      <c r="DT467" s="74">
        <f>SUM(Таблица1[[#This Row],[РЕЙТИНГ DPT]:[РЕЙТИНГ НТЛ]])</f>
        <v>1</v>
      </c>
    </row>
    <row r="468" spans="1:124" x14ac:dyDescent="0.25">
      <c r="A468" s="21">
        <v>20</v>
      </c>
      <c r="B468" s="18" t="s">
        <v>312</v>
      </c>
      <c r="C468" s="18" t="s">
        <v>116</v>
      </c>
      <c r="D468" s="18" t="s">
        <v>117</v>
      </c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>
        <v>6</v>
      </c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/>
      <c r="BM468" s="18"/>
      <c r="BN468" s="18"/>
      <c r="BO468" s="18"/>
      <c r="BP468" s="18"/>
      <c r="BQ468" s="18"/>
      <c r="BR468" s="18"/>
      <c r="BS468" s="18"/>
      <c r="BT468" s="18"/>
      <c r="BU468" s="18"/>
      <c r="BV468" s="18"/>
      <c r="BW468" s="18"/>
      <c r="BX468" s="18"/>
      <c r="BY468" s="18"/>
      <c r="BZ468" s="18"/>
      <c r="CA468" s="18"/>
      <c r="CB468" s="18"/>
      <c r="CC468" s="18"/>
      <c r="CD468" s="18"/>
      <c r="CE468" s="18"/>
      <c r="CF468" s="18"/>
      <c r="CG468" s="18"/>
      <c r="CH468" s="18"/>
      <c r="CI468" s="18"/>
      <c r="CJ468" s="18"/>
      <c r="CK468" s="18"/>
      <c r="CL468" s="18"/>
      <c r="CM468" s="18"/>
      <c r="CN468" s="18"/>
      <c r="CO468" s="18"/>
      <c r="CP468" s="18"/>
      <c r="CQ468" s="18"/>
      <c r="CR468" s="18"/>
      <c r="CS468" s="18"/>
      <c r="CT468" s="18"/>
      <c r="CU468" s="18"/>
      <c r="CV468" s="18"/>
      <c r="CW468" s="18"/>
      <c r="CX468" s="18"/>
      <c r="CY468" s="18"/>
      <c r="CZ468" s="18"/>
      <c r="DA468" s="18"/>
      <c r="DB468" s="18"/>
      <c r="DC468" s="18"/>
      <c r="DD468" s="18"/>
      <c r="DE468" s="18"/>
      <c r="DF468" s="18"/>
      <c r="DG468" s="18"/>
      <c r="DH468" s="18"/>
      <c r="DI468" s="18"/>
      <c r="DJ468" s="18"/>
      <c r="DK468" s="18"/>
      <c r="DL468" s="18"/>
      <c r="DM468" s="18"/>
      <c r="DN468" s="18"/>
      <c r="DO468" s="18"/>
      <c r="DP468" s="55">
        <v>0</v>
      </c>
      <c r="DQ468" s="51">
        <v>1</v>
      </c>
      <c r="DR468" s="19">
        <v>0</v>
      </c>
      <c r="DS468" s="44">
        <f>PRODUCT(Таблица1[[#This Row],[РЕЙТИНГ НТЛ]:[РЕГ НТЛ]])</f>
        <v>0</v>
      </c>
      <c r="DT468" s="74">
        <f>SUM(Таблица1[[#This Row],[РЕЙТИНГ DPT]:[РЕЙТИНГ НТЛ]])</f>
        <v>1</v>
      </c>
    </row>
    <row r="469" spans="1:124" x14ac:dyDescent="0.25">
      <c r="A469" s="13">
        <v>75</v>
      </c>
      <c r="B469" s="14" t="s">
        <v>248</v>
      </c>
      <c r="C469" s="18" t="s">
        <v>116</v>
      </c>
      <c r="D469" s="14" t="s">
        <v>117</v>
      </c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>
        <v>15</v>
      </c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  <c r="DC469" s="14"/>
      <c r="DD469" s="14"/>
      <c r="DE469" s="14"/>
      <c r="DF469" s="14"/>
      <c r="DG469" s="14"/>
      <c r="DH469" s="14"/>
      <c r="DI469" s="14"/>
      <c r="DJ469" s="14"/>
      <c r="DK469" s="14"/>
      <c r="DL469" s="14"/>
      <c r="DM469" s="14"/>
      <c r="DN469" s="14"/>
      <c r="DO469" s="14"/>
      <c r="DP469" s="55">
        <v>0</v>
      </c>
      <c r="DQ469" s="66">
        <v>0</v>
      </c>
      <c r="DR469" s="19">
        <v>0</v>
      </c>
      <c r="DS469" s="43">
        <f>PRODUCT(Таблица1[[#This Row],[РЕЙТИНГ НТЛ]:[РЕГ НТЛ]])</f>
        <v>0</v>
      </c>
      <c r="DT469" s="74">
        <f>SUM(Таблица1[[#This Row],[РЕЙТИНГ DPT]:[РЕЙТИНГ НТЛ]])</f>
        <v>0</v>
      </c>
    </row>
    <row r="470" spans="1:124" x14ac:dyDescent="0.25">
      <c r="A470" s="13">
        <v>28</v>
      </c>
      <c r="B470" s="14" t="s">
        <v>274</v>
      </c>
      <c r="C470" s="18" t="s">
        <v>106</v>
      </c>
      <c r="D470" s="14" t="s">
        <v>114</v>
      </c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>
        <v>19</v>
      </c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  <c r="CQ470" s="14"/>
      <c r="CR470" s="14"/>
      <c r="CS470" s="14"/>
      <c r="CT470" s="14"/>
      <c r="CU470" s="14"/>
      <c r="CV470" s="14"/>
      <c r="CW470" s="14"/>
      <c r="CX470" s="14"/>
      <c r="CY470" s="14"/>
      <c r="CZ470" s="14"/>
      <c r="DA470" s="14"/>
      <c r="DB470" s="14"/>
      <c r="DC470" s="14"/>
      <c r="DD470" s="14"/>
      <c r="DE470" s="14"/>
      <c r="DF470" s="14"/>
      <c r="DG470" s="14"/>
      <c r="DH470" s="14"/>
      <c r="DI470" s="14"/>
      <c r="DJ470" s="14"/>
      <c r="DK470" s="14"/>
      <c r="DL470" s="14"/>
      <c r="DM470" s="14"/>
      <c r="DN470" s="14"/>
      <c r="DO470" s="14"/>
      <c r="DP470" s="55">
        <v>0</v>
      </c>
      <c r="DQ470" s="66">
        <v>0</v>
      </c>
      <c r="DR470" s="19">
        <v>1</v>
      </c>
      <c r="DS470" s="43">
        <f>PRODUCT(Таблица1[[#This Row],[РЕЙТИНГ НТЛ]:[РЕГ НТЛ]])</f>
        <v>0</v>
      </c>
      <c r="DT470" s="74">
        <f>SUM(Таблица1[[#This Row],[РЕЙТИНГ DPT]:[РЕЙТИНГ НТЛ]])</f>
        <v>0</v>
      </c>
    </row>
    <row r="471" spans="1:124" x14ac:dyDescent="0.25">
      <c r="A471" s="13">
        <v>63</v>
      </c>
      <c r="B471" s="14" t="s">
        <v>292</v>
      </c>
      <c r="C471" s="18" t="s">
        <v>111</v>
      </c>
      <c r="D471" s="14" t="s">
        <v>112</v>
      </c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 t="s">
        <v>149</v>
      </c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  <c r="CQ471" s="14"/>
      <c r="CR471" s="14"/>
      <c r="CS471" s="14"/>
      <c r="CT471" s="14"/>
      <c r="CU471" s="14"/>
      <c r="CV471" s="14"/>
      <c r="CW471" s="14"/>
      <c r="CX471" s="14"/>
      <c r="CY471" s="14"/>
      <c r="CZ471" s="14"/>
      <c r="DA471" s="14"/>
      <c r="DB471" s="14"/>
      <c r="DC471" s="14"/>
      <c r="DD471" s="14"/>
      <c r="DE471" s="14"/>
      <c r="DF471" s="14"/>
      <c r="DG471" s="14"/>
      <c r="DH471" s="14"/>
      <c r="DI471" s="14"/>
      <c r="DJ471" s="14"/>
      <c r="DK471" s="14"/>
      <c r="DL471" s="14"/>
      <c r="DM471" s="14"/>
      <c r="DN471" s="14"/>
      <c r="DO471" s="14"/>
      <c r="DP471" s="55">
        <v>0</v>
      </c>
      <c r="DQ471" s="66">
        <v>0</v>
      </c>
      <c r="DR471" s="19">
        <v>0</v>
      </c>
      <c r="DS471" s="43">
        <f>PRODUCT(Таблица1[[#This Row],[РЕЙТИНГ НТЛ]:[РЕГ НТЛ]])</f>
        <v>0</v>
      </c>
      <c r="DT471" s="74">
        <f>SUM(Таблица1[[#This Row],[РЕЙТИНГ DPT]:[РЕЙТИНГ НТЛ]])</f>
        <v>0</v>
      </c>
    </row>
    <row r="472" spans="1:124" x14ac:dyDescent="0.25">
      <c r="A472" s="13">
        <v>72</v>
      </c>
      <c r="B472" s="14" t="s">
        <v>297</v>
      </c>
      <c r="C472" s="18" t="s">
        <v>111</v>
      </c>
      <c r="D472" s="14" t="s">
        <v>112</v>
      </c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 t="s">
        <v>149</v>
      </c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  <c r="CQ472" s="14"/>
      <c r="CR472" s="14"/>
      <c r="CS472" s="14"/>
      <c r="CT472" s="14"/>
      <c r="CU472" s="14"/>
      <c r="CV472" s="14"/>
      <c r="CW472" s="14"/>
      <c r="CX472" s="14"/>
      <c r="CY472" s="14"/>
      <c r="CZ472" s="14"/>
      <c r="DA472" s="14"/>
      <c r="DB472" s="14"/>
      <c r="DC472" s="14"/>
      <c r="DD472" s="14"/>
      <c r="DE472" s="14"/>
      <c r="DF472" s="14"/>
      <c r="DG472" s="14"/>
      <c r="DH472" s="14"/>
      <c r="DI472" s="14"/>
      <c r="DJ472" s="14"/>
      <c r="DK472" s="14"/>
      <c r="DL472" s="14"/>
      <c r="DM472" s="14"/>
      <c r="DN472" s="14"/>
      <c r="DO472" s="14"/>
      <c r="DP472" s="55">
        <v>0</v>
      </c>
      <c r="DQ472" s="66">
        <v>0</v>
      </c>
      <c r="DR472" s="19">
        <v>1</v>
      </c>
      <c r="DS472" s="43">
        <f>PRODUCT(Таблица1[[#This Row],[РЕЙТИНГ НТЛ]:[РЕГ НТЛ]])</f>
        <v>0</v>
      </c>
      <c r="DT472" s="74">
        <f>SUM(Таблица1[[#This Row],[РЕЙТИНГ DPT]:[РЕЙТИНГ НТЛ]])</f>
        <v>0</v>
      </c>
    </row>
    <row r="473" spans="1:124" x14ac:dyDescent="0.25">
      <c r="A473" s="13">
        <v>17</v>
      </c>
      <c r="B473" s="14" t="s">
        <v>249</v>
      </c>
      <c r="C473" s="18" t="s">
        <v>104</v>
      </c>
      <c r="D473" s="14" t="s">
        <v>105</v>
      </c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 t="s">
        <v>150</v>
      </c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  <c r="CQ473" s="14"/>
      <c r="CR473" s="14"/>
      <c r="CS473" s="14"/>
      <c r="CT473" s="14"/>
      <c r="CU473" s="14"/>
      <c r="CV473" s="14"/>
      <c r="CW473" s="14"/>
      <c r="CX473" s="14"/>
      <c r="CY473" s="14"/>
      <c r="CZ473" s="14"/>
      <c r="DA473" s="14"/>
      <c r="DB473" s="14"/>
      <c r="DC473" s="14"/>
      <c r="DD473" s="14"/>
      <c r="DE473" s="14"/>
      <c r="DF473" s="14"/>
      <c r="DG473" s="14"/>
      <c r="DH473" s="14"/>
      <c r="DI473" s="14"/>
      <c r="DJ473" s="14"/>
      <c r="DK473" s="14"/>
      <c r="DL473" s="14"/>
      <c r="DM473" s="14"/>
      <c r="DN473" s="14"/>
      <c r="DO473" s="14"/>
      <c r="DP473" s="55">
        <v>0</v>
      </c>
      <c r="DQ473" s="66">
        <v>0</v>
      </c>
      <c r="DR473" s="19">
        <v>1</v>
      </c>
      <c r="DS473" s="43">
        <f>PRODUCT(Таблица1[[#This Row],[РЕЙТИНГ НТЛ]:[РЕГ НТЛ]])</f>
        <v>0</v>
      </c>
      <c r="DT473" s="74">
        <f>SUM(Таблица1[[#This Row],[РЕЙТИНГ DPT]:[РЕЙТИНГ НТЛ]])</f>
        <v>0</v>
      </c>
    </row>
    <row r="474" spans="1:124" x14ac:dyDescent="0.25">
      <c r="A474" s="13">
        <v>76</v>
      </c>
      <c r="B474" s="14" t="s">
        <v>299</v>
      </c>
      <c r="C474" s="18" t="s">
        <v>156</v>
      </c>
      <c r="D474" s="14" t="s">
        <v>141</v>
      </c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 t="s">
        <v>150</v>
      </c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  <c r="CQ474" s="14"/>
      <c r="CR474" s="14"/>
      <c r="CS474" s="14"/>
      <c r="CT474" s="14"/>
      <c r="CU474" s="14"/>
      <c r="CV474" s="14"/>
      <c r="CW474" s="14"/>
      <c r="CX474" s="14"/>
      <c r="CY474" s="14"/>
      <c r="CZ474" s="14"/>
      <c r="DA474" s="14"/>
      <c r="DB474" s="14"/>
      <c r="DC474" s="14"/>
      <c r="DD474" s="14"/>
      <c r="DE474" s="14"/>
      <c r="DF474" s="14"/>
      <c r="DG474" s="14"/>
      <c r="DH474" s="14"/>
      <c r="DI474" s="14"/>
      <c r="DJ474" s="14"/>
      <c r="DK474" s="14"/>
      <c r="DL474" s="14"/>
      <c r="DM474" s="14"/>
      <c r="DN474" s="14"/>
      <c r="DO474" s="14"/>
      <c r="DP474" s="55">
        <v>0</v>
      </c>
      <c r="DQ474" s="66">
        <v>0</v>
      </c>
      <c r="DR474" s="19">
        <v>0</v>
      </c>
      <c r="DS474" s="43">
        <f>PRODUCT(Таблица1[[#This Row],[РЕЙТИНГ НТЛ]:[РЕГ НТЛ]])</f>
        <v>0</v>
      </c>
      <c r="DT474" s="74">
        <f>SUM(Таблица1[[#This Row],[РЕЙТИНГ DPT]:[РЕЙТИНГ НТЛ]])</f>
        <v>0</v>
      </c>
    </row>
    <row r="475" spans="1:124" x14ac:dyDescent="0.25">
      <c r="A475" s="13">
        <v>238</v>
      </c>
      <c r="B475" s="14" t="s">
        <v>309</v>
      </c>
      <c r="C475" s="18" t="s">
        <v>111</v>
      </c>
      <c r="D475" s="14" t="s">
        <v>112</v>
      </c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 t="s">
        <v>174</v>
      </c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  <c r="CQ475" s="14"/>
      <c r="CR475" s="14"/>
      <c r="CS475" s="14"/>
      <c r="CT475" s="14"/>
      <c r="CU475" s="14"/>
      <c r="CV475" s="14"/>
      <c r="CW475" s="14"/>
      <c r="CX475" s="14"/>
      <c r="CY475" s="14"/>
      <c r="CZ475" s="14"/>
      <c r="DA475" s="14"/>
      <c r="DB475" s="14"/>
      <c r="DC475" s="14"/>
      <c r="DD475" s="14"/>
      <c r="DE475" s="14"/>
      <c r="DF475" s="14"/>
      <c r="DG475" s="14"/>
      <c r="DH475" s="14"/>
      <c r="DI475" s="14"/>
      <c r="DJ475" s="14"/>
      <c r="DK475" s="14"/>
      <c r="DL475" s="14"/>
      <c r="DM475" s="14"/>
      <c r="DN475" s="14"/>
      <c r="DO475" s="14"/>
      <c r="DP475" s="55">
        <v>0</v>
      </c>
      <c r="DQ475" s="66">
        <v>0</v>
      </c>
      <c r="DR475" s="19">
        <v>0</v>
      </c>
      <c r="DS475" s="43">
        <f>PRODUCT(Таблица1[[#This Row],[РЕЙТИНГ НТЛ]:[РЕГ НТЛ]])</f>
        <v>0</v>
      </c>
      <c r="DT475" s="74">
        <f>SUM(Таблица1[[#This Row],[РЕЙТИНГ DPT]:[РЕЙТИНГ НТЛ]])</f>
        <v>0</v>
      </c>
    </row>
    <row r="476" spans="1:124" x14ac:dyDescent="0.25">
      <c r="A476" s="13">
        <v>23</v>
      </c>
      <c r="B476" s="14" t="s">
        <v>250</v>
      </c>
      <c r="C476" s="18" t="s">
        <v>104</v>
      </c>
      <c r="D476" s="14" t="s">
        <v>105</v>
      </c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 t="s">
        <v>174</v>
      </c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  <c r="CQ476" s="14"/>
      <c r="CR476" s="14"/>
      <c r="CS476" s="14"/>
      <c r="CT476" s="14"/>
      <c r="CU476" s="14"/>
      <c r="CV476" s="14"/>
      <c r="CW476" s="14"/>
      <c r="CX476" s="14"/>
      <c r="CY476" s="14"/>
      <c r="CZ476" s="14"/>
      <c r="DA476" s="14"/>
      <c r="DB476" s="14"/>
      <c r="DC476" s="14"/>
      <c r="DD476" s="14"/>
      <c r="DE476" s="14"/>
      <c r="DF476" s="14"/>
      <c r="DG476" s="14"/>
      <c r="DH476" s="14"/>
      <c r="DI476" s="14"/>
      <c r="DJ476" s="14"/>
      <c r="DK476" s="14"/>
      <c r="DL476" s="14"/>
      <c r="DM476" s="14"/>
      <c r="DN476" s="14"/>
      <c r="DO476" s="14"/>
      <c r="DP476" s="55">
        <v>0</v>
      </c>
      <c r="DQ476" s="66">
        <v>0</v>
      </c>
      <c r="DR476" s="19">
        <v>1</v>
      </c>
      <c r="DS476" s="43">
        <f>PRODUCT(Таблица1[[#This Row],[РЕЙТИНГ НТЛ]:[РЕГ НТЛ]])</f>
        <v>0</v>
      </c>
      <c r="DT476" s="74">
        <f>SUM(Таблица1[[#This Row],[РЕЙТИНГ DPT]:[РЕЙТИНГ НТЛ]])</f>
        <v>0</v>
      </c>
    </row>
    <row r="477" spans="1:124" x14ac:dyDescent="0.25">
      <c r="A477" s="21">
        <v>77</v>
      </c>
      <c r="B477" s="14" t="s">
        <v>314</v>
      </c>
      <c r="C477" s="18" t="s">
        <v>156</v>
      </c>
      <c r="D477" s="18" t="s">
        <v>141</v>
      </c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 t="s">
        <v>174</v>
      </c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  <c r="BO477" s="18"/>
      <c r="BP477" s="18"/>
      <c r="BQ477" s="18"/>
      <c r="BR477" s="18"/>
      <c r="BS477" s="18"/>
      <c r="BT477" s="18"/>
      <c r="BU477" s="18"/>
      <c r="BV477" s="18"/>
      <c r="BW477" s="18"/>
      <c r="BX477" s="18"/>
      <c r="BY477" s="18"/>
      <c r="BZ477" s="18"/>
      <c r="CA477" s="18"/>
      <c r="CB477" s="18"/>
      <c r="CC477" s="18"/>
      <c r="CD477" s="18"/>
      <c r="CE477" s="18"/>
      <c r="CF477" s="18"/>
      <c r="CG477" s="18"/>
      <c r="CH477" s="18"/>
      <c r="CI477" s="18"/>
      <c r="CJ477" s="18"/>
      <c r="CK477" s="18"/>
      <c r="CL477" s="18"/>
      <c r="CM477" s="18"/>
      <c r="CN477" s="18"/>
      <c r="CO477" s="18"/>
      <c r="CP477" s="18"/>
      <c r="CQ477" s="18"/>
      <c r="CR477" s="18"/>
      <c r="CS477" s="18"/>
      <c r="CT477" s="18"/>
      <c r="CU477" s="18"/>
      <c r="CV477" s="18"/>
      <c r="CW477" s="18"/>
      <c r="CX477" s="18"/>
      <c r="CY477" s="18"/>
      <c r="CZ477" s="18"/>
      <c r="DA477" s="18"/>
      <c r="DB477" s="18"/>
      <c r="DC477" s="18"/>
      <c r="DD477" s="18"/>
      <c r="DE477" s="18"/>
      <c r="DF477" s="18"/>
      <c r="DG477" s="18"/>
      <c r="DH477" s="18"/>
      <c r="DI477" s="18"/>
      <c r="DJ477" s="18"/>
      <c r="DK477" s="18"/>
      <c r="DL477" s="18"/>
      <c r="DM477" s="18"/>
      <c r="DN477" s="18"/>
      <c r="DO477" s="18"/>
      <c r="DP477" s="55">
        <v>0</v>
      </c>
      <c r="DQ477" s="66">
        <v>0</v>
      </c>
      <c r="DR477" s="19">
        <v>0</v>
      </c>
      <c r="DS477" s="44">
        <f>PRODUCT(Таблица1[[#This Row],[РЕЙТИНГ НТЛ]:[РЕГ НТЛ]])</f>
        <v>0</v>
      </c>
      <c r="DT477" s="74">
        <f>SUM(Таблица1[[#This Row],[РЕЙТИНГ DPT]:[РЕЙТИНГ НТЛ]])</f>
        <v>0</v>
      </c>
    </row>
    <row r="478" spans="1:124" x14ac:dyDescent="0.25">
      <c r="A478" s="13">
        <v>73</v>
      </c>
      <c r="B478" s="14" t="s">
        <v>298</v>
      </c>
      <c r="C478" s="18" t="s">
        <v>127</v>
      </c>
      <c r="D478" s="14" t="s">
        <v>168</v>
      </c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 t="s">
        <v>128</v>
      </c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  <c r="CQ478" s="14"/>
      <c r="CR478" s="14"/>
      <c r="CS478" s="14"/>
      <c r="CT478" s="14"/>
      <c r="CU478" s="14"/>
      <c r="CV478" s="14"/>
      <c r="CW478" s="14"/>
      <c r="CX478" s="14"/>
      <c r="CY478" s="14"/>
      <c r="CZ478" s="14"/>
      <c r="DA478" s="14"/>
      <c r="DB478" s="14"/>
      <c r="DC478" s="14"/>
      <c r="DD478" s="14"/>
      <c r="DE478" s="14"/>
      <c r="DF478" s="14"/>
      <c r="DG478" s="14"/>
      <c r="DH478" s="14"/>
      <c r="DI478" s="14"/>
      <c r="DJ478" s="14"/>
      <c r="DK478" s="14"/>
      <c r="DL478" s="14"/>
      <c r="DM478" s="14"/>
      <c r="DN478" s="14"/>
      <c r="DO478" s="14"/>
      <c r="DP478" s="55">
        <v>0</v>
      </c>
      <c r="DQ478" s="66">
        <v>0</v>
      </c>
      <c r="DR478" s="19">
        <v>0</v>
      </c>
      <c r="DS478" s="43">
        <f>PRODUCT(Таблица1[[#This Row],[РЕЙТИНГ НТЛ]:[РЕГ НТЛ]])</f>
        <v>0</v>
      </c>
      <c r="DT478" s="74">
        <f>SUM(Таблица1[[#This Row],[РЕЙТИНГ DPT]:[РЕЙТИНГ НТЛ]])</f>
        <v>0</v>
      </c>
    </row>
    <row r="479" spans="1:124" x14ac:dyDescent="0.25">
      <c r="A479" s="13">
        <v>43</v>
      </c>
      <c r="B479" s="14" t="s">
        <v>236</v>
      </c>
      <c r="C479" s="18" t="s">
        <v>104</v>
      </c>
      <c r="D479" s="14" t="s">
        <v>105</v>
      </c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 t="s">
        <v>128</v>
      </c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  <c r="CQ479" s="14"/>
      <c r="CR479" s="14"/>
      <c r="CS479" s="14"/>
      <c r="CT479" s="14"/>
      <c r="CU479" s="14"/>
      <c r="CV479" s="14"/>
      <c r="CW479" s="14"/>
      <c r="CX479" s="14"/>
      <c r="CY479" s="14"/>
      <c r="CZ479" s="14"/>
      <c r="DA479" s="14"/>
      <c r="DB479" s="14"/>
      <c r="DC479" s="14"/>
      <c r="DD479" s="14"/>
      <c r="DE479" s="14"/>
      <c r="DF479" s="14"/>
      <c r="DG479" s="14"/>
      <c r="DH479" s="14"/>
      <c r="DI479" s="14"/>
      <c r="DJ479" s="14"/>
      <c r="DK479" s="14"/>
      <c r="DL479" s="14"/>
      <c r="DM479" s="14"/>
      <c r="DN479" s="14"/>
      <c r="DO479" s="14"/>
      <c r="DP479" s="55">
        <v>0</v>
      </c>
      <c r="DQ479" s="66">
        <v>0</v>
      </c>
      <c r="DR479" s="19">
        <v>1</v>
      </c>
      <c r="DS479" s="43">
        <f>PRODUCT(Таблица1[[#This Row],[РЕЙТИНГ НТЛ]:[РЕГ НТЛ]])</f>
        <v>0</v>
      </c>
      <c r="DT479" s="74">
        <f>SUM(Таблица1[[#This Row],[РЕЙТИНГ DPT]:[РЕЙТИНГ НТЛ]])</f>
        <v>0</v>
      </c>
    </row>
    <row r="480" spans="1:124" x14ac:dyDescent="0.25">
      <c r="A480" s="21">
        <v>40</v>
      </c>
      <c r="B480" s="14" t="s">
        <v>280</v>
      </c>
      <c r="C480" s="18" t="s">
        <v>111</v>
      </c>
      <c r="D480" s="18" t="s">
        <v>112</v>
      </c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 t="s">
        <v>124</v>
      </c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  <c r="BO480" s="18"/>
      <c r="BP480" s="18"/>
      <c r="BQ480" s="18"/>
      <c r="BR480" s="18"/>
      <c r="BS480" s="18"/>
      <c r="BT480" s="18"/>
      <c r="BU480" s="18"/>
      <c r="BV480" s="18"/>
      <c r="BW480" s="18"/>
      <c r="BX480" s="18"/>
      <c r="BY480" s="18"/>
      <c r="BZ480" s="18"/>
      <c r="CA480" s="18"/>
      <c r="CB480" s="18"/>
      <c r="CC480" s="18"/>
      <c r="CD480" s="18"/>
      <c r="CE480" s="18"/>
      <c r="CF480" s="18"/>
      <c r="CG480" s="18"/>
      <c r="CH480" s="18"/>
      <c r="CI480" s="18"/>
      <c r="CJ480" s="18"/>
      <c r="CK480" s="18"/>
      <c r="CL480" s="18"/>
      <c r="CM480" s="18"/>
      <c r="CN480" s="18"/>
      <c r="CO480" s="18"/>
      <c r="CP480" s="18"/>
      <c r="CQ480" s="18"/>
      <c r="CR480" s="18"/>
      <c r="CS480" s="18"/>
      <c r="CT480" s="18"/>
      <c r="CU480" s="18"/>
      <c r="CV480" s="18"/>
      <c r="CW480" s="18"/>
      <c r="CX480" s="18"/>
      <c r="CY480" s="18"/>
      <c r="CZ480" s="18"/>
      <c r="DA480" s="18"/>
      <c r="DB480" s="18"/>
      <c r="DC480" s="18"/>
      <c r="DD480" s="18"/>
      <c r="DE480" s="18"/>
      <c r="DF480" s="18"/>
      <c r="DG480" s="18"/>
      <c r="DH480" s="18"/>
      <c r="DI480" s="18"/>
      <c r="DJ480" s="18"/>
      <c r="DK480" s="18"/>
      <c r="DL480" s="18"/>
      <c r="DM480" s="18"/>
      <c r="DN480" s="18"/>
      <c r="DO480" s="18"/>
      <c r="DP480" s="55">
        <v>0</v>
      </c>
      <c r="DQ480" s="66">
        <v>0</v>
      </c>
      <c r="DR480" s="19">
        <v>1</v>
      </c>
      <c r="DS480" s="44">
        <f>PRODUCT(Таблица1[[#This Row],[РЕЙТИНГ НТЛ]:[РЕГ НТЛ]])</f>
        <v>0</v>
      </c>
      <c r="DT480" s="74">
        <f>SUM(Таблица1[[#This Row],[РЕЙТИНГ DPT]:[РЕЙТИНГ НТЛ]])</f>
        <v>0</v>
      </c>
    </row>
    <row r="481" spans="1:124" x14ac:dyDescent="0.25">
      <c r="A481" s="13">
        <v>70</v>
      </c>
      <c r="B481" s="14" t="s">
        <v>296</v>
      </c>
      <c r="C481" s="18" t="s">
        <v>106</v>
      </c>
      <c r="D481" s="14" t="s">
        <v>114</v>
      </c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 t="s">
        <v>124</v>
      </c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  <c r="CQ481" s="14"/>
      <c r="CR481" s="14"/>
      <c r="CS481" s="14"/>
      <c r="CT481" s="14"/>
      <c r="CU481" s="14"/>
      <c r="CV481" s="14"/>
      <c r="CW481" s="14"/>
      <c r="CX481" s="14"/>
      <c r="CY481" s="14"/>
      <c r="CZ481" s="14"/>
      <c r="DA481" s="14"/>
      <c r="DB481" s="14"/>
      <c r="DC481" s="14"/>
      <c r="DD481" s="14"/>
      <c r="DE481" s="14"/>
      <c r="DF481" s="14"/>
      <c r="DG481" s="14"/>
      <c r="DH481" s="14"/>
      <c r="DI481" s="14"/>
      <c r="DJ481" s="14"/>
      <c r="DK481" s="14"/>
      <c r="DL481" s="14"/>
      <c r="DM481" s="14"/>
      <c r="DN481" s="14"/>
      <c r="DO481" s="14"/>
      <c r="DP481" s="55">
        <v>0</v>
      </c>
      <c r="DQ481" s="66">
        <v>0</v>
      </c>
      <c r="DR481" s="19">
        <v>1</v>
      </c>
      <c r="DS481" s="43">
        <f>PRODUCT(Таблица1[[#This Row],[РЕЙТИНГ НТЛ]:[РЕГ НТЛ]])</f>
        <v>0</v>
      </c>
      <c r="DT481" s="74">
        <f>SUM(Таблица1[[#This Row],[РЕЙТИНГ DPT]:[РЕЙТИНГ НТЛ]])</f>
        <v>0</v>
      </c>
    </row>
    <row r="482" spans="1:124" x14ac:dyDescent="0.25">
      <c r="A482" s="13">
        <v>48</v>
      </c>
      <c r="B482" s="14" t="s">
        <v>238</v>
      </c>
      <c r="C482" s="18" t="s">
        <v>104</v>
      </c>
      <c r="D482" s="14" t="s">
        <v>105</v>
      </c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>
        <v>1</v>
      </c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  <c r="CQ482" s="14"/>
      <c r="CR482" s="14"/>
      <c r="CS482" s="14"/>
      <c r="CT482" s="14"/>
      <c r="CU482" s="14"/>
      <c r="CV482" s="14"/>
      <c r="CW482" s="14"/>
      <c r="CX482" s="14"/>
      <c r="CY482" s="14"/>
      <c r="CZ482" s="14"/>
      <c r="DA482" s="14"/>
      <c r="DB482" s="14"/>
      <c r="DC482" s="14"/>
      <c r="DD482" s="14"/>
      <c r="DE482" s="14"/>
      <c r="DF482" s="14"/>
      <c r="DG482" s="14"/>
      <c r="DH482" s="14"/>
      <c r="DI482" s="14"/>
      <c r="DJ482" s="14"/>
      <c r="DK482" s="14"/>
      <c r="DL482" s="14"/>
      <c r="DM482" s="14"/>
      <c r="DN482" s="14"/>
      <c r="DO482" s="14"/>
      <c r="DP482" s="55">
        <v>0</v>
      </c>
      <c r="DQ482" s="46">
        <v>3</v>
      </c>
      <c r="DR482" s="19">
        <v>1</v>
      </c>
      <c r="DS482" s="43">
        <f>PRODUCT(Таблица1[[#This Row],[РЕЙТИНГ НТЛ]:[РЕГ НТЛ]])</f>
        <v>3</v>
      </c>
      <c r="DT482" s="74">
        <f>SUM(Таблица1[[#This Row],[РЕЙТИНГ DPT]:[РЕЙТИНГ НТЛ]])</f>
        <v>3</v>
      </c>
    </row>
    <row r="483" spans="1:124" x14ac:dyDescent="0.25">
      <c r="A483" s="13">
        <v>6</v>
      </c>
      <c r="B483" s="14" t="s">
        <v>239</v>
      </c>
      <c r="C483" s="18" t="s">
        <v>102</v>
      </c>
      <c r="D483" s="14" t="s">
        <v>103</v>
      </c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>
        <v>2</v>
      </c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  <c r="CQ483" s="14"/>
      <c r="CR483" s="14"/>
      <c r="CS483" s="14"/>
      <c r="CT483" s="14"/>
      <c r="CU483" s="14"/>
      <c r="CV483" s="14"/>
      <c r="CW483" s="14"/>
      <c r="CX483" s="14"/>
      <c r="CY483" s="14"/>
      <c r="CZ483" s="14"/>
      <c r="DA483" s="14"/>
      <c r="DB483" s="14"/>
      <c r="DC483" s="14"/>
      <c r="DD483" s="14"/>
      <c r="DE483" s="14"/>
      <c r="DF483" s="14"/>
      <c r="DG483" s="14"/>
      <c r="DH483" s="14"/>
      <c r="DI483" s="14"/>
      <c r="DJ483" s="14"/>
      <c r="DK483" s="14"/>
      <c r="DL483" s="14"/>
      <c r="DM483" s="14"/>
      <c r="DN483" s="14"/>
      <c r="DO483" s="14"/>
      <c r="DP483" s="55">
        <v>0</v>
      </c>
      <c r="DQ483" s="46">
        <v>2</v>
      </c>
      <c r="DR483" s="19">
        <v>1</v>
      </c>
      <c r="DS483" s="43">
        <f>PRODUCT(Таблица1[[#This Row],[РЕЙТИНГ НТЛ]:[РЕГ НТЛ]])</f>
        <v>2</v>
      </c>
      <c r="DT483" s="74">
        <f>SUM(Таблица1[[#This Row],[РЕЙТИНГ DPT]:[РЕЙТИНГ НТЛ]])</f>
        <v>2</v>
      </c>
    </row>
    <row r="484" spans="1:124" x14ac:dyDescent="0.25">
      <c r="A484" s="13">
        <v>46</v>
      </c>
      <c r="B484" s="14" t="s">
        <v>251</v>
      </c>
      <c r="C484" s="18" t="s">
        <v>102</v>
      </c>
      <c r="D484" s="14" t="s">
        <v>103</v>
      </c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>
        <v>3</v>
      </c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  <c r="CQ484" s="14"/>
      <c r="CR484" s="14"/>
      <c r="CS484" s="14"/>
      <c r="CT484" s="14"/>
      <c r="CU484" s="14"/>
      <c r="CV484" s="14"/>
      <c r="CW484" s="14"/>
      <c r="CX484" s="14"/>
      <c r="CY484" s="14"/>
      <c r="CZ484" s="14"/>
      <c r="DA484" s="14"/>
      <c r="DB484" s="14"/>
      <c r="DC484" s="14"/>
      <c r="DD484" s="14"/>
      <c r="DE484" s="14"/>
      <c r="DF484" s="14"/>
      <c r="DG484" s="14"/>
      <c r="DH484" s="14"/>
      <c r="DI484" s="14"/>
      <c r="DJ484" s="14"/>
      <c r="DK484" s="14"/>
      <c r="DL484" s="14"/>
      <c r="DM484" s="14"/>
      <c r="DN484" s="14"/>
      <c r="DO484" s="14"/>
      <c r="DP484" s="55">
        <v>0</v>
      </c>
      <c r="DQ484" s="46">
        <v>2</v>
      </c>
      <c r="DR484" s="19">
        <v>1</v>
      </c>
      <c r="DS484" s="43">
        <f>PRODUCT(Таблица1[[#This Row],[РЕЙТИНГ НТЛ]:[РЕГ НТЛ]])</f>
        <v>2</v>
      </c>
      <c r="DT484" s="74">
        <f>SUM(Таблица1[[#This Row],[РЕЙТИНГ DPT]:[РЕЙТИНГ НТЛ]])</f>
        <v>2</v>
      </c>
    </row>
    <row r="485" spans="1:124" x14ac:dyDescent="0.25">
      <c r="A485" s="21">
        <v>45</v>
      </c>
      <c r="B485" s="18" t="s">
        <v>240</v>
      </c>
      <c r="C485" s="18" t="s">
        <v>104</v>
      </c>
      <c r="D485" s="18" t="s">
        <v>105</v>
      </c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>
        <v>4</v>
      </c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  <c r="BO485" s="18"/>
      <c r="BP485" s="18"/>
      <c r="BQ485" s="18"/>
      <c r="BR485" s="18"/>
      <c r="BS485" s="18"/>
      <c r="BT485" s="18"/>
      <c r="BU485" s="18"/>
      <c r="BV485" s="18"/>
      <c r="BW485" s="18"/>
      <c r="BX485" s="18"/>
      <c r="BY485" s="18"/>
      <c r="BZ485" s="18"/>
      <c r="CA485" s="18"/>
      <c r="CB485" s="18"/>
      <c r="CC485" s="18"/>
      <c r="CD485" s="18"/>
      <c r="CE485" s="18"/>
      <c r="CF485" s="18"/>
      <c r="CG485" s="18"/>
      <c r="CH485" s="18"/>
      <c r="CI485" s="18"/>
      <c r="CJ485" s="18"/>
      <c r="CK485" s="18"/>
      <c r="CL485" s="18"/>
      <c r="CM485" s="18"/>
      <c r="CN485" s="18"/>
      <c r="CO485" s="18"/>
      <c r="CP485" s="18"/>
      <c r="CQ485" s="18"/>
      <c r="CR485" s="18"/>
      <c r="CS485" s="18"/>
      <c r="CT485" s="18"/>
      <c r="CU485" s="18"/>
      <c r="CV485" s="18"/>
      <c r="CW485" s="18"/>
      <c r="CX485" s="18"/>
      <c r="CY485" s="18"/>
      <c r="CZ485" s="18"/>
      <c r="DA485" s="18"/>
      <c r="DB485" s="18"/>
      <c r="DC485" s="18"/>
      <c r="DD485" s="18"/>
      <c r="DE485" s="18"/>
      <c r="DF485" s="18"/>
      <c r="DG485" s="18"/>
      <c r="DH485" s="18"/>
      <c r="DI485" s="18"/>
      <c r="DJ485" s="18"/>
      <c r="DK485" s="18"/>
      <c r="DL485" s="18"/>
      <c r="DM485" s="18"/>
      <c r="DN485" s="18"/>
      <c r="DO485" s="18"/>
      <c r="DP485" s="55">
        <v>0</v>
      </c>
      <c r="DQ485" s="52">
        <v>1</v>
      </c>
      <c r="DR485" s="19">
        <v>1</v>
      </c>
      <c r="DS485" s="44">
        <f>PRODUCT(Таблица1[[#This Row],[РЕЙТИНГ НТЛ]:[РЕГ НТЛ]])</f>
        <v>1</v>
      </c>
      <c r="DT485" s="74">
        <f>SUM(Таблица1[[#This Row],[РЕЙТИНГ DPT]:[РЕЙТИНГ НТЛ]])</f>
        <v>1</v>
      </c>
    </row>
    <row r="486" spans="1:124" x14ac:dyDescent="0.25">
      <c r="A486" s="13">
        <v>61</v>
      </c>
      <c r="B486" s="18" t="s">
        <v>243</v>
      </c>
      <c r="C486" s="18" t="s">
        <v>104</v>
      </c>
      <c r="D486" s="14" t="s">
        <v>105</v>
      </c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>
        <v>5</v>
      </c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  <c r="CQ486" s="14"/>
      <c r="CR486" s="14"/>
      <c r="CS486" s="14"/>
      <c r="CT486" s="14"/>
      <c r="CU486" s="14"/>
      <c r="CV486" s="14"/>
      <c r="CW486" s="14"/>
      <c r="CX486" s="14"/>
      <c r="CY486" s="14"/>
      <c r="CZ486" s="14"/>
      <c r="DA486" s="14"/>
      <c r="DB486" s="14"/>
      <c r="DC486" s="14"/>
      <c r="DD486" s="14"/>
      <c r="DE486" s="14"/>
      <c r="DF486" s="14"/>
      <c r="DG486" s="14"/>
      <c r="DH486" s="14"/>
      <c r="DI486" s="14"/>
      <c r="DJ486" s="14"/>
      <c r="DK486" s="14"/>
      <c r="DL486" s="14"/>
      <c r="DM486" s="14"/>
      <c r="DN486" s="14"/>
      <c r="DO486" s="14"/>
      <c r="DP486" s="55">
        <v>0</v>
      </c>
      <c r="DQ486" s="46">
        <v>1</v>
      </c>
      <c r="DR486" s="19">
        <v>1</v>
      </c>
      <c r="DS486" s="43">
        <f>PRODUCT(Таблица1[[#This Row],[РЕЙТИНГ НТЛ]:[РЕГ НТЛ]])</f>
        <v>1</v>
      </c>
      <c r="DT486" s="74">
        <f>SUM(Таблица1[[#This Row],[РЕЙТИНГ DPT]:[РЕЙТИНГ НТЛ]])</f>
        <v>1</v>
      </c>
    </row>
    <row r="487" spans="1:124" x14ac:dyDescent="0.25">
      <c r="A487" s="21">
        <v>6</v>
      </c>
      <c r="B487" s="18" t="s">
        <v>239</v>
      </c>
      <c r="C487" s="18" t="s">
        <v>102</v>
      </c>
      <c r="D487" s="18" t="s">
        <v>103</v>
      </c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>
        <v>1</v>
      </c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  <c r="BO487" s="18"/>
      <c r="BP487" s="18"/>
      <c r="BQ487" s="18"/>
      <c r="BR487" s="18"/>
      <c r="BS487" s="18"/>
      <c r="BT487" s="18"/>
      <c r="BU487" s="18"/>
      <c r="BV487" s="18"/>
      <c r="BW487" s="18"/>
      <c r="BX487" s="18"/>
      <c r="BY487" s="18"/>
      <c r="BZ487" s="18"/>
      <c r="CA487" s="18"/>
      <c r="CB487" s="18"/>
      <c r="CC487" s="18"/>
      <c r="CD487" s="18"/>
      <c r="CE487" s="18"/>
      <c r="CF487" s="18"/>
      <c r="CG487" s="18"/>
      <c r="CH487" s="18"/>
      <c r="CI487" s="18"/>
      <c r="CJ487" s="18"/>
      <c r="CK487" s="18"/>
      <c r="CL487" s="18"/>
      <c r="CM487" s="18"/>
      <c r="CN487" s="18"/>
      <c r="CO487" s="18"/>
      <c r="CP487" s="18"/>
      <c r="CQ487" s="18"/>
      <c r="CR487" s="18"/>
      <c r="CS487" s="18"/>
      <c r="CT487" s="18"/>
      <c r="CU487" s="18"/>
      <c r="CV487" s="18"/>
      <c r="CW487" s="18"/>
      <c r="CX487" s="18"/>
      <c r="CY487" s="18"/>
      <c r="CZ487" s="18"/>
      <c r="DA487" s="18"/>
      <c r="DB487" s="18"/>
      <c r="DC487" s="18"/>
      <c r="DD487" s="18"/>
      <c r="DE487" s="18"/>
      <c r="DF487" s="18"/>
      <c r="DG487" s="18"/>
      <c r="DH487" s="18"/>
      <c r="DI487" s="18"/>
      <c r="DJ487" s="18"/>
      <c r="DK487" s="18"/>
      <c r="DL487" s="18"/>
      <c r="DM487" s="18"/>
      <c r="DN487" s="18"/>
      <c r="DO487" s="18"/>
      <c r="DP487" s="55">
        <v>0</v>
      </c>
      <c r="DQ487" s="52">
        <v>3</v>
      </c>
      <c r="DR487" s="19">
        <v>1</v>
      </c>
      <c r="DS487" s="44">
        <f>PRODUCT(Таблица1[[#This Row],[РЕЙТИНГ НТЛ]:[РЕГ НТЛ]])</f>
        <v>3</v>
      </c>
      <c r="DT487" s="74">
        <f>SUM(Таблица1[[#This Row],[РЕЙТИНГ DPT]:[РЕЙТИНГ НТЛ]])</f>
        <v>3</v>
      </c>
    </row>
    <row r="488" spans="1:124" x14ac:dyDescent="0.25">
      <c r="A488" s="13">
        <v>48</v>
      </c>
      <c r="B488" s="14" t="s">
        <v>238</v>
      </c>
      <c r="C488" s="18" t="s">
        <v>104</v>
      </c>
      <c r="D488" s="14" t="s">
        <v>105</v>
      </c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>
        <v>2</v>
      </c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  <c r="CQ488" s="14"/>
      <c r="CR488" s="14"/>
      <c r="CS488" s="14"/>
      <c r="CT488" s="14"/>
      <c r="CU488" s="14"/>
      <c r="CV488" s="14"/>
      <c r="CW488" s="14"/>
      <c r="CX488" s="14"/>
      <c r="CY488" s="14"/>
      <c r="CZ488" s="14"/>
      <c r="DA488" s="14"/>
      <c r="DB488" s="14"/>
      <c r="DC488" s="14"/>
      <c r="DD488" s="14"/>
      <c r="DE488" s="14"/>
      <c r="DF488" s="14"/>
      <c r="DG488" s="14"/>
      <c r="DH488" s="14"/>
      <c r="DI488" s="14"/>
      <c r="DJ488" s="14"/>
      <c r="DK488" s="14"/>
      <c r="DL488" s="14"/>
      <c r="DM488" s="14"/>
      <c r="DN488" s="14"/>
      <c r="DO488" s="14"/>
      <c r="DP488" s="55">
        <v>0</v>
      </c>
      <c r="DQ488" s="46">
        <v>2</v>
      </c>
      <c r="DR488" s="19">
        <v>1</v>
      </c>
      <c r="DS488" s="43">
        <f>PRODUCT(Таблица1[[#This Row],[РЕЙТИНГ НТЛ]:[РЕГ НТЛ]])</f>
        <v>2</v>
      </c>
      <c r="DT488" s="74">
        <f>SUM(Таблица1[[#This Row],[РЕЙТИНГ DPT]:[РЕЙТИНГ НТЛ]])</f>
        <v>2</v>
      </c>
    </row>
    <row r="489" spans="1:124" x14ac:dyDescent="0.25">
      <c r="A489" s="21">
        <v>46</v>
      </c>
      <c r="B489" s="18" t="s">
        <v>251</v>
      </c>
      <c r="C489" s="18" t="s">
        <v>102</v>
      </c>
      <c r="D489" s="18" t="s">
        <v>103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>
        <v>1</v>
      </c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  <c r="BO489" s="18"/>
      <c r="BP489" s="18"/>
      <c r="BQ489" s="18"/>
      <c r="BR489" s="18"/>
      <c r="BS489" s="18"/>
      <c r="BT489" s="18"/>
      <c r="BU489" s="18"/>
      <c r="BV489" s="18"/>
      <c r="BW489" s="18"/>
      <c r="BX489" s="18"/>
      <c r="BY489" s="18"/>
      <c r="BZ489" s="18"/>
      <c r="CA489" s="18"/>
      <c r="CB489" s="18"/>
      <c r="CC489" s="18"/>
      <c r="CD489" s="18"/>
      <c r="CE489" s="18"/>
      <c r="CF489" s="18"/>
      <c r="CG489" s="18"/>
      <c r="CH489" s="18"/>
      <c r="CI489" s="18"/>
      <c r="CJ489" s="18"/>
      <c r="CK489" s="18"/>
      <c r="CL489" s="18"/>
      <c r="CM489" s="18"/>
      <c r="CN489" s="18"/>
      <c r="CO489" s="18"/>
      <c r="CP489" s="18"/>
      <c r="CQ489" s="18"/>
      <c r="CR489" s="18"/>
      <c r="CS489" s="18"/>
      <c r="CT489" s="18"/>
      <c r="CU489" s="18"/>
      <c r="CV489" s="18"/>
      <c r="CW489" s="18"/>
      <c r="CX489" s="18"/>
      <c r="CY489" s="18"/>
      <c r="CZ489" s="18"/>
      <c r="DA489" s="18"/>
      <c r="DB489" s="18"/>
      <c r="DC489" s="18"/>
      <c r="DD489" s="18"/>
      <c r="DE489" s="18"/>
      <c r="DF489" s="18"/>
      <c r="DG489" s="18"/>
      <c r="DH489" s="18"/>
      <c r="DI489" s="18"/>
      <c r="DJ489" s="18"/>
      <c r="DK489" s="18"/>
      <c r="DL489" s="18"/>
      <c r="DM489" s="18"/>
      <c r="DN489" s="18"/>
      <c r="DO489" s="18"/>
      <c r="DP489" s="55">
        <v>0</v>
      </c>
      <c r="DQ489" s="51">
        <v>3</v>
      </c>
      <c r="DR489" s="19">
        <v>1</v>
      </c>
      <c r="DS489" s="44">
        <f>PRODUCT(Таблица1[[#This Row],[РЕЙТИНГ НТЛ]:[РЕГ НТЛ]])</f>
        <v>3</v>
      </c>
      <c r="DT489" s="74">
        <f>SUM(Таблица1[[#This Row],[РЕЙТИНГ DPT]:[РЕЙТИНГ НТЛ]])</f>
        <v>3</v>
      </c>
    </row>
    <row r="490" spans="1:124" x14ac:dyDescent="0.25">
      <c r="A490" s="13">
        <v>8</v>
      </c>
      <c r="B490" s="14" t="s">
        <v>241</v>
      </c>
      <c r="C490" s="18" t="s">
        <v>106</v>
      </c>
      <c r="D490" s="14" t="s">
        <v>108</v>
      </c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>
        <v>2</v>
      </c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  <c r="CQ490" s="14"/>
      <c r="CR490" s="14"/>
      <c r="CS490" s="14"/>
      <c r="CT490" s="14"/>
      <c r="CU490" s="14"/>
      <c r="CV490" s="14"/>
      <c r="CW490" s="14"/>
      <c r="CX490" s="14"/>
      <c r="CY490" s="14"/>
      <c r="CZ490" s="14"/>
      <c r="DA490" s="14"/>
      <c r="DB490" s="14"/>
      <c r="DC490" s="14"/>
      <c r="DD490" s="14"/>
      <c r="DE490" s="14"/>
      <c r="DF490" s="14"/>
      <c r="DG490" s="14"/>
      <c r="DH490" s="14"/>
      <c r="DI490" s="14"/>
      <c r="DJ490" s="14"/>
      <c r="DK490" s="14"/>
      <c r="DL490" s="14"/>
      <c r="DM490" s="14"/>
      <c r="DN490" s="14"/>
      <c r="DO490" s="14"/>
      <c r="DP490" s="55">
        <v>0</v>
      </c>
      <c r="DQ490" s="49">
        <v>2</v>
      </c>
      <c r="DR490" s="19">
        <v>0</v>
      </c>
      <c r="DS490" s="43">
        <f>PRODUCT(Таблица1[[#This Row],[РЕЙТИНГ НТЛ]:[РЕГ НТЛ]])</f>
        <v>0</v>
      </c>
      <c r="DT490" s="74">
        <f>SUM(Таблица1[[#This Row],[РЕЙТИНГ DPT]:[РЕЙТИНГ НТЛ]])</f>
        <v>2</v>
      </c>
    </row>
    <row r="491" spans="1:124" x14ac:dyDescent="0.25">
      <c r="A491" s="21">
        <v>2</v>
      </c>
      <c r="B491" s="18" t="s">
        <v>242</v>
      </c>
      <c r="C491" s="18" t="s">
        <v>104</v>
      </c>
      <c r="D491" s="18" t="s">
        <v>105</v>
      </c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>
        <v>3</v>
      </c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/>
      <c r="BM491" s="18"/>
      <c r="BN491" s="18"/>
      <c r="BO491" s="18"/>
      <c r="BP491" s="18"/>
      <c r="BQ491" s="18"/>
      <c r="BR491" s="18"/>
      <c r="BS491" s="18"/>
      <c r="BT491" s="18"/>
      <c r="BU491" s="18"/>
      <c r="BV491" s="18"/>
      <c r="BW491" s="18"/>
      <c r="BX491" s="18"/>
      <c r="BY491" s="18"/>
      <c r="BZ491" s="18"/>
      <c r="CA491" s="18"/>
      <c r="CB491" s="18"/>
      <c r="CC491" s="18"/>
      <c r="CD491" s="18"/>
      <c r="CE491" s="18"/>
      <c r="CF491" s="18"/>
      <c r="CG491" s="18"/>
      <c r="CH491" s="18"/>
      <c r="CI491" s="18"/>
      <c r="CJ491" s="18"/>
      <c r="CK491" s="18"/>
      <c r="CL491" s="18"/>
      <c r="CM491" s="18"/>
      <c r="CN491" s="18"/>
      <c r="CO491" s="18"/>
      <c r="CP491" s="18"/>
      <c r="CQ491" s="18"/>
      <c r="CR491" s="18"/>
      <c r="CS491" s="18"/>
      <c r="CT491" s="18"/>
      <c r="CU491" s="18"/>
      <c r="CV491" s="18"/>
      <c r="CW491" s="18"/>
      <c r="CX491" s="18"/>
      <c r="CY491" s="18"/>
      <c r="CZ491" s="18"/>
      <c r="DA491" s="18"/>
      <c r="DB491" s="18"/>
      <c r="DC491" s="18"/>
      <c r="DD491" s="18"/>
      <c r="DE491" s="18"/>
      <c r="DF491" s="18"/>
      <c r="DG491" s="18"/>
      <c r="DH491" s="18"/>
      <c r="DI491" s="18"/>
      <c r="DJ491" s="18"/>
      <c r="DK491" s="18"/>
      <c r="DL491" s="18"/>
      <c r="DM491" s="18"/>
      <c r="DN491" s="18"/>
      <c r="DO491" s="18"/>
      <c r="DP491" s="55">
        <v>0</v>
      </c>
      <c r="DQ491" s="51">
        <v>2</v>
      </c>
      <c r="DR491" s="19">
        <v>1</v>
      </c>
      <c r="DS491" s="44">
        <f>PRODUCT(Таблица1[[#This Row],[РЕЙТИНГ НТЛ]:[РЕГ НТЛ]])</f>
        <v>2</v>
      </c>
      <c r="DT491" s="74">
        <f>SUM(Таблица1[[#This Row],[РЕЙТИНГ DPT]:[РЕЙТИНГ НТЛ]])</f>
        <v>2</v>
      </c>
    </row>
    <row r="492" spans="1:124" x14ac:dyDescent="0.25">
      <c r="A492" s="21">
        <v>61</v>
      </c>
      <c r="B492" s="18" t="s">
        <v>243</v>
      </c>
      <c r="C492" s="18" t="s">
        <v>104</v>
      </c>
      <c r="D492" s="18" t="s">
        <v>105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>
        <v>4</v>
      </c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  <c r="BO492" s="18"/>
      <c r="BP492" s="18"/>
      <c r="BQ492" s="18"/>
      <c r="BR492" s="18"/>
      <c r="BS492" s="18"/>
      <c r="BT492" s="18"/>
      <c r="BU492" s="18"/>
      <c r="BV492" s="18"/>
      <c r="BW492" s="18"/>
      <c r="BX492" s="18"/>
      <c r="BY492" s="18"/>
      <c r="BZ492" s="18"/>
      <c r="CA492" s="18"/>
      <c r="CB492" s="18"/>
      <c r="CC492" s="18"/>
      <c r="CD492" s="18"/>
      <c r="CE492" s="18"/>
      <c r="CF492" s="18"/>
      <c r="CG492" s="18"/>
      <c r="CH492" s="18"/>
      <c r="CI492" s="18"/>
      <c r="CJ492" s="18"/>
      <c r="CK492" s="18"/>
      <c r="CL492" s="18"/>
      <c r="CM492" s="18"/>
      <c r="CN492" s="18"/>
      <c r="CO492" s="18"/>
      <c r="CP492" s="18"/>
      <c r="CQ492" s="18"/>
      <c r="CR492" s="18"/>
      <c r="CS492" s="18"/>
      <c r="CT492" s="18"/>
      <c r="CU492" s="18"/>
      <c r="CV492" s="18"/>
      <c r="CW492" s="18"/>
      <c r="CX492" s="18"/>
      <c r="CY492" s="18"/>
      <c r="CZ492" s="18"/>
      <c r="DA492" s="18"/>
      <c r="DB492" s="18"/>
      <c r="DC492" s="18"/>
      <c r="DD492" s="18"/>
      <c r="DE492" s="18"/>
      <c r="DF492" s="18"/>
      <c r="DG492" s="18"/>
      <c r="DH492" s="18"/>
      <c r="DI492" s="18"/>
      <c r="DJ492" s="18"/>
      <c r="DK492" s="18"/>
      <c r="DL492" s="18"/>
      <c r="DM492" s="18"/>
      <c r="DN492" s="18"/>
      <c r="DO492" s="18"/>
      <c r="DP492" s="55">
        <v>0</v>
      </c>
      <c r="DQ492" s="52">
        <v>1</v>
      </c>
      <c r="DR492" s="19">
        <v>1</v>
      </c>
      <c r="DS492" s="44">
        <f>PRODUCT(Таблица1[[#This Row],[РЕЙТИНГ НТЛ]:[РЕГ НТЛ]])</f>
        <v>1</v>
      </c>
      <c r="DT492" s="74">
        <f>SUM(Таблица1[[#This Row],[РЕЙТИНГ DPT]:[РЕЙТИНГ НТЛ]])</f>
        <v>1</v>
      </c>
    </row>
    <row r="493" spans="1:124" x14ac:dyDescent="0.25">
      <c r="A493" s="21">
        <v>47</v>
      </c>
      <c r="B493" s="18" t="s">
        <v>253</v>
      </c>
      <c r="C493" s="18" t="s">
        <v>104</v>
      </c>
      <c r="D493" s="18" t="s">
        <v>105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>
        <v>5</v>
      </c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  <c r="BO493" s="18"/>
      <c r="BP493" s="18"/>
      <c r="BQ493" s="18"/>
      <c r="BR493" s="18"/>
      <c r="BS493" s="18"/>
      <c r="BT493" s="18"/>
      <c r="BU493" s="18"/>
      <c r="BV493" s="18"/>
      <c r="BW493" s="18"/>
      <c r="BX493" s="18"/>
      <c r="BY493" s="18"/>
      <c r="BZ493" s="18"/>
      <c r="CA493" s="18"/>
      <c r="CB493" s="18"/>
      <c r="CC493" s="18"/>
      <c r="CD493" s="18"/>
      <c r="CE493" s="18"/>
      <c r="CF493" s="18"/>
      <c r="CG493" s="18"/>
      <c r="CH493" s="18"/>
      <c r="CI493" s="18"/>
      <c r="CJ493" s="18"/>
      <c r="CK493" s="18"/>
      <c r="CL493" s="18"/>
      <c r="CM493" s="18"/>
      <c r="CN493" s="18"/>
      <c r="CO493" s="18"/>
      <c r="CP493" s="18"/>
      <c r="CQ493" s="18"/>
      <c r="CR493" s="18"/>
      <c r="CS493" s="18"/>
      <c r="CT493" s="18"/>
      <c r="CU493" s="18"/>
      <c r="CV493" s="18"/>
      <c r="CW493" s="18"/>
      <c r="CX493" s="18"/>
      <c r="CY493" s="18"/>
      <c r="CZ493" s="18"/>
      <c r="DA493" s="18"/>
      <c r="DB493" s="18"/>
      <c r="DC493" s="18"/>
      <c r="DD493" s="18"/>
      <c r="DE493" s="18"/>
      <c r="DF493" s="18"/>
      <c r="DG493" s="18"/>
      <c r="DH493" s="18"/>
      <c r="DI493" s="18"/>
      <c r="DJ493" s="18"/>
      <c r="DK493" s="18"/>
      <c r="DL493" s="18"/>
      <c r="DM493" s="18"/>
      <c r="DN493" s="18"/>
      <c r="DO493" s="18"/>
      <c r="DP493" s="55">
        <v>0</v>
      </c>
      <c r="DQ493" s="52">
        <v>1</v>
      </c>
      <c r="DR493" s="19">
        <v>1</v>
      </c>
      <c r="DS493" s="44">
        <f>PRODUCT(Таблица1[[#This Row],[РЕЙТИНГ НТЛ]:[РЕГ НТЛ]])</f>
        <v>1</v>
      </c>
      <c r="DT493" s="74">
        <f>SUM(Таблица1[[#This Row],[РЕЙТИНГ DPT]:[РЕЙТИНГ НТЛ]])</f>
        <v>1</v>
      </c>
    </row>
    <row r="494" spans="1:124" x14ac:dyDescent="0.25">
      <c r="A494" s="13">
        <v>46</v>
      </c>
      <c r="B494" s="14" t="s">
        <v>251</v>
      </c>
      <c r="C494" s="18" t="s">
        <v>102</v>
      </c>
      <c r="D494" s="14" t="s">
        <v>103</v>
      </c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>
        <v>1</v>
      </c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  <c r="CQ494" s="14"/>
      <c r="CR494" s="14"/>
      <c r="CS494" s="14"/>
      <c r="CT494" s="14"/>
      <c r="CU494" s="14"/>
      <c r="CV494" s="14"/>
      <c r="CW494" s="14"/>
      <c r="CX494" s="14"/>
      <c r="CY494" s="14"/>
      <c r="CZ494" s="14"/>
      <c r="DA494" s="14"/>
      <c r="DB494" s="14"/>
      <c r="DC494" s="14"/>
      <c r="DD494" s="14"/>
      <c r="DE494" s="14"/>
      <c r="DF494" s="14"/>
      <c r="DG494" s="14"/>
      <c r="DH494" s="14"/>
      <c r="DI494" s="14"/>
      <c r="DJ494" s="14"/>
      <c r="DK494" s="14"/>
      <c r="DL494" s="14"/>
      <c r="DM494" s="14"/>
      <c r="DN494" s="14"/>
      <c r="DO494" s="14"/>
      <c r="DP494" s="55">
        <v>0</v>
      </c>
      <c r="DQ494" s="46">
        <v>3</v>
      </c>
      <c r="DR494" s="19">
        <v>1</v>
      </c>
      <c r="DS494" s="43">
        <f>PRODUCT(Таблица1[[#This Row],[РЕЙТИНГ НТЛ]:[РЕГ НТЛ]])</f>
        <v>3</v>
      </c>
      <c r="DT494" s="74">
        <f>SUM(Таблица1[[#This Row],[РЕЙТИНГ DPT]:[РЕЙТИНГ НТЛ]])</f>
        <v>3</v>
      </c>
    </row>
    <row r="495" spans="1:124" x14ac:dyDescent="0.25">
      <c r="A495" s="13">
        <v>65</v>
      </c>
      <c r="B495" s="14" t="s">
        <v>228</v>
      </c>
      <c r="C495" s="18" t="s">
        <v>102</v>
      </c>
      <c r="D495" s="14" t="s">
        <v>103</v>
      </c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>
        <v>2</v>
      </c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55">
        <v>0</v>
      </c>
      <c r="DQ495" s="46">
        <v>2</v>
      </c>
      <c r="DR495" s="19">
        <v>1</v>
      </c>
      <c r="DS495" s="43">
        <f>PRODUCT(Таблица1[[#This Row],[РЕЙТИНГ НТЛ]:[РЕГ НТЛ]])</f>
        <v>2</v>
      </c>
      <c r="DT495" s="74">
        <f>SUM(Таблица1[[#This Row],[РЕЙТИНГ DPT]:[РЕЙТИНГ НТЛ]])</f>
        <v>2</v>
      </c>
    </row>
    <row r="496" spans="1:124" x14ac:dyDescent="0.25">
      <c r="A496" s="13">
        <v>5</v>
      </c>
      <c r="B496" s="14" t="s">
        <v>260</v>
      </c>
      <c r="C496" s="18" t="s">
        <v>102</v>
      </c>
      <c r="D496" s="14" t="s">
        <v>103</v>
      </c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>
        <v>3</v>
      </c>
      <c r="AC496" s="14"/>
      <c r="AD496" s="14"/>
      <c r="AE496" s="14"/>
      <c r="AF496" s="14"/>
      <c r="AG496" s="20"/>
      <c r="AH496" s="20"/>
      <c r="AI496" s="20"/>
      <c r="AJ496" s="20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55">
        <v>0</v>
      </c>
      <c r="DQ496" s="46">
        <v>2</v>
      </c>
      <c r="DR496" s="19">
        <v>1</v>
      </c>
      <c r="DS496" s="43">
        <f>PRODUCT(Таблица1[[#This Row],[РЕЙТИНГ НТЛ]:[РЕГ НТЛ]])</f>
        <v>2</v>
      </c>
      <c r="DT496" s="74">
        <f>SUM(Таблица1[[#This Row],[РЕЙТИНГ DPT]:[РЕЙТИНГ НТЛ]])</f>
        <v>2</v>
      </c>
    </row>
    <row r="497" spans="1:124" x14ac:dyDescent="0.25">
      <c r="A497" s="13">
        <v>31</v>
      </c>
      <c r="B497" s="14" t="s">
        <v>252</v>
      </c>
      <c r="C497" s="18" t="s">
        <v>104</v>
      </c>
      <c r="D497" s="14" t="s">
        <v>105</v>
      </c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>
        <v>4</v>
      </c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55">
        <v>0</v>
      </c>
      <c r="DQ497" s="46">
        <v>1</v>
      </c>
      <c r="DR497" s="19">
        <v>1</v>
      </c>
      <c r="DS497" s="43">
        <f>PRODUCT(Таблица1[[#This Row],[РЕЙТИНГ НТЛ]:[РЕГ НТЛ]])</f>
        <v>1</v>
      </c>
      <c r="DT497" s="74">
        <f>SUM(Таблица1[[#This Row],[РЕЙТИНГ DPT]:[РЕЙТИНГ НТЛ]])</f>
        <v>1</v>
      </c>
    </row>
    <row r="498" spans="1:124" x14ac:dyDescent="0.25">
      <c r="A498" s="21">
        <v>3</v>
      </c>
      <c r="B498" s="18" t="s">
        <v>244</v>
      </c>
      <c r="C498" s="18" t="s">
        <v>153</v>
      </c>
      <c r="D498" s="18" t="s">
        <v>145</v>
      </c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>
        <v>5</v>
      </c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/>
      <c r="BM498" s="18"/>
      <c r="BN498" s="18"/>
      <c r="BO498" s="18"/>
      <c r="BP498" s="18"/>
      <c r="BQ498" s="18"/>
      <c r="BR498" s="18"/>
      <c r="BS498" s="18"/>
      <c r="BT498" s="18"/>
      <c r="BU498" s="18"/>
      <c r="BV498" s="18"/>
      <c r="BW498" s="18"/>
      <c r="BX498" s="18"/>
      <c r="BY498" s="18"/>
      <c r="BZ498" s="18"/>
      <c r="CA498" s="18"/>
      <c r="CB498" s="18"/>
      <c r="CC498" s="18"/>
      <c r="CD498" s="18"/>
      <c r="CE498" s="18"/>
      <c r="CF498" s="18"/>
      <c r="CG498" s="18"/>
      <c r="CH498" s="18"/>
      <c r="CI498" s="18"/>
      <c r="CJ498" s="18"/>
      <c r="CK498" s="18"/>
      <c r="CL498" s="18"/>
      <c r="CM498" s="18"/>
      <c r="CN498" s="18"/>
      <c r="CO498" s="18"/>
      <c r="CP498" s="18"/>
      <c r="CQ498" s="18"/>
      <c r="CR498" s="18"/>
      <c r="CS498" s="18"/>
      <c r="CT498" s="18"/>
      <c r="CU498" s="18"/>
      <c r="CV498" s="18"/>
      <c r="CW498" s="18"/>
      <c r="CX498" s="18"/>
      <c r="CY498" s="18"/>
      <c r="CZ498" s="18"/>
      <c r="DA498" s="18"/>
      <c r="DB498" s="18"/>
      <c r="DC498" s="18"/>
      <c r="DD498" s="18"/>
      <c r="DE498" s="18"/>
      <c r="DF498" s="18"/>
      <c r="DG498" s="18"/>
      <c r="DH498" s="18"/>
      <c r="DI498" s="18"/>
      <c r="DJ498" s="18"/>
      <c r="DK498" s="18"/>
      <c r="DL498" s="18"/>
      <c r="DM498" s="18"/>
      <c r="DN498" s="18"/>
      <c r="DO498" s="18"/>
      <c r="DP498" s="55">
        <v>0</v>
      </c>
      <c r="DQ498" s="52">
        <v>1</v>
      </c>
      <c r="DR498" s="19">
        <v>0</v>
      </c>
      <c r="DS498" s="44">
        <f>PRODUCT(Таблица1[[#This Row],[РЕЙТИНГ НТЛ]:[РЕГ НТЛ]])</f>
        <v>0</v>
      </c>
      <c r="DT498" s="74">
        <f>SUM(Таблица1[[#This Row],[РЕЙТИНГ DPT]:[РЕЙТИНГ НТЛ]])</f>
        <v>1</v>
      </c>
    </row>
    <row r="499" spans="1:124" x14ac:dyDescent="0.25">
      <c r="A499" s="13">
        <v>10</v>
      </c>
      <c r="B499" s="14" t="s">
        <v>262</v>
      </c>
      <c r="C499" s="18" t="s">
        <v>102</v>
      </c>
      <c r="D499" s="14" t="s">
        <v>103</v>
      </c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>
        <v>6</v>
      </c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55">
        <v>0</v>
      </c>
      <c r="DQ499" s="46">
        <v>1</v>
      </c>
      <c r="DR499" s="19">
        <v>1</v>
      </c>
      <c r="DS499" s="43">
        <f>PRODUCT(Таблица1[[#This Row],[РЕЙТИНГ НТЛ]:[РЕГ НТЛ]])</f>
        <v>1</v>
      </c>
      <c r="DT499" s="74">
        <f>SUM(Таблица1[[#This Row],[РЕЙТИНГ DPT]:[РЕЙТИНГ НТЛ]])</f>
        <v>1</v>
      </c>
    </row>
    <row r="500" spans="1:124" x14ac:dyDescent="0.25">
      <c r="A500" s="21">
        <v>60</v>
      </c>
      <c r="B500" s="18" t="s">
        <v>290</v>
      </c>
      <c r="C500" s="18" t="s">
        <v>102</v>
      </c>
      <c r="D500" s="18" t="s">
        <v>103</v>
      </c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>
        <v>7</v>
      </c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  <c r="BO500" s="18"/>
      <c r="BP500" s="18"/>
      <c r="BQ500" s="18"/>
      <c r="BR500" s="18"/>
      <c r="BS500" s="18"/>
      <c r="BT500" s="18"/>
      <c r="BU500" s="18"/>
      <c r="BV500" s="18"/>
      <c r="BW500" s="18"/>
      <c r="BX500" s="18"/>
      <c r="BY500" s="18"/>
      <c r="BZ500" s="18"/>
      <c r="CA500" s="18"/>
      <c r="CB500" s="18"/>
      <c r="CC500" s="18"/>
      <c r="CD500" s="18"/>
      <c r="CE500" s="18"/>
      <c r="CF500" s="18"/>
      <c r="CG500" s="18"/>
      <c r="CH500" s="18"/>
      <c r="CI500" s="18"/>
      <c r="CJ500" s="18"/>
      <c r="CK500" s="18"/>
      <c r="CL500" s="18"/>
      <c r="CM500" s="18"/>
      <c r="CN500" s="18"/>
      <c r="CO500" s="18"/>
      <c r="CP500" s="18"/>
      <c r="CQ500" s="18"/>
      <c r="CR500" s="18"/>
      <c r="CS500" s="18"/>
      <c r="CT500" s="18"/>
      <c r="CU500" s="18"/>
      <c r="CV500" s="18"/>
      <c r="CW500" s="18"/>
      <c r="CX500" s="18"/>
      <c r="CY500" s="18"/>
      <c r="CZ500" s="18"/>
      <c r="DA500" s="18"/>
      <c r="DB500" s="18"/>
      <c r="DC500" s="18"/>
      <c r="DD500" s="18"/>
      <c r="DE500" s="18"/>
      <c r="DF500" s="18"/>
      <c r="DG500" s="18"/>
      <c r="DH500" s="18"/>
      <c r="DI500" s="18"/>
      <c r="DJ500" s="18"/>
      <c r="DK500" s="18"/>
      <c r="DL500" s="18"/>
      <c r="DM500" s="18"/>
      <c r="DN500" s="18"/>
      <c r="DO500" s="18"/>
      <c r="DP500" s="55">
        <v>0</v>
      </c>
      <c r="DQ500" s="66">
        <v>0</v>
      </c>
      <c r="DR500" s="19">
        <v>0</v>
      </c>
      <c r="DS500" s="44">
        <f>PRODUCT(Таблица1[[#This Row],[РЕЙТИНГ НТЛ]:[РЕГ НТЛ]])</f>
        <v>0</v>
      </c>
      <c r="DT500" s="74">
        <f>SUM(Таблица1[[#This Row],[РЕЙТИНГ DPT]:[РЕЙТИНГ НТЛ]])</f>
        <v>0</v>
      </c>
    </row>
    <row r="501" spans="1:124" x14ac:dyDescent="0.25">
      <c r="A501" s="13">
        <v>74</v>
      </c>
      <c r="B501" s="14" t="s">
        <v>256</v>
      </c>
      <c r="C501" s="18" t="s">
        <v>104</v>
      </c>
      <c r="D501" s="14" t="s">
        <v>105</v>
      </c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>
        <v>16</v>
      </c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55">
        <v>0</v>
      </c>
      <c r="DQ501" s="66">
        <v>0</v>
      </c>
      <c r="DR501" s="19">
        <v>1</v>
      </c>
      <c r="DS501" s="43">
        <f>PRODUCT(Таблица1[[#This Row],[РЕЙТИНГ НТЛ]:[РЕГ НТЛ]])</f>
        <v>0</v>
      </c>
      <c r="DT501" s="74">
        <f>SUM(Таблица1[[#This Row],[РЕЙТИНГ DPT]:[РЕЙТИНГ НТЛ]])</f>
        <v>0</v>
      </c>
    </row>
    <row r="502" spans="1:124" x14ac:dyDescent="0.25">
      <c r="A502" s="13">
        <v>35</v>
      </c>
      <c r="B502" s="14" t="s">
        <v>245</v>
      </c>
      <c r="C502" s="18" t="s">
        <v>102</v>
      </c>
      <c r="D502" s="14" t="s">
        <v>103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 t="s">
        <v>149</v>
      </c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  <c r="DC502" s="14"/>
      <c r="DD502" s="14"/>
      <c r="DE502" s="14"/>
      <c r="DF502" s="14"/>
      <c r="DG502" s="14"/>
      <c r="DH502" s="14"/>
      <c r="DI502" s="14"/>
      <c r="DJ502" s="14"/>
      <c r="DK502" s="14"/>
      <c r="DL502" s="14"/>
      <c r="DM502" s="14"/>
      <c r="DN502" s="14"/>
      <c r="DO502" s="14"/>
      <c r="DP502" s="55">
        <v>0</v>
      </c>
      <c r="DQ502" s="66">
        <v>0</v>
      </c>
      <c r="DR502" s="35">
        <v>1</v>
      </c>
      <c r="DS502" s="43">
        <f>PRODUCT(Таблица1[[#This Row],[РЕЙТИНГ НТЛ]:[РЕГ НТЛ]])</f>
        <v>0</v>
      </c>
      <c r="DT502" s="74">
        <f>SUM(Таблица1[[#This Row],[РЕЙТИНГ DPT]:[РЕЙТИНГ НТЛ]])</f>
        <v>0</v>
      </c>
    </row>
    <row r="503" spans="1:124" x14ac:dyDescent="0.25">
      <c r="A503" s="13">
        <v>2</v>
      </c>
      <c r="B503" s="14" t="s">
        <v>242</v>
      </c>
      <c r="C503" s="18" t="s">
        <v>104</v>
      </c>
      <c r="D503" s="14" t="s">
        <v>105</v>
      </c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 t="s">
        <v>149</v>
      </c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  <c r="DC503" s="14"/>
      <c r="DD503" s="14"/>
      <c r="DE503" s="14"/>
      <c r="DF503" s="14"/>
      <c r="DG503" s="14"/>
      <c r="DH503" s="14"/>
      <c r="DI503" s="14"/>
      <c r="DJ503" s="14"/>
      <c r="DK503" s="14"/>
      <c r="DL503" s="14"/>
      <c r="DM503" s="14"/>
      <c r="DN503" s="14"/>
      <c r="DO503" s="14"/>
      <c r="DP503" s="55">
        <v>0</v>
      </c>
      <c r="DQ503" s="66">
        <v>0</v>
      </c>
      <c r="DR503" s="19">
        <v>1</v>
      </c>
      <c r="DS503" s="43">
        <f>PRODUCT(Таблица1[[#This Row],[РЕЙТИНГ НТЛ]:[РЕГ НТЛ]])</f>
        <v>0</v>
      </c>
      <c r="DT503" s="74">
        <f>SUM(Таблица1[[#This Row],[РЕЙТИНГ DPT]:[РЕЙТИНГ НТЛ]])</f>
        <v>0</v>
      </c>
    </row>
    <row r="504" spans="1:124" x14ac:dyDescent="0.25">
      <c r="A504" s="13">
        <v>33</v>
      </c>
      <c r="B504" s="14" t="s">
        <v>278</v>
      </c>
      <c r="C504" s="18" t="s">
        <v>102</v>
      </c>
      <c r="D504" s="14" t="s">
        <v>103</v>
      </c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 t="s">
        <v>180</v>
      </c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  <c r="DC504" s="14"/>
      <c r="DD504" s="14"/>
      <c r="DE504" s="14"/>
      <c r="DF504" s="14"/>
      <c r="DG504" s="14"/>
      <c r="DH504" s="14"/>
      <c r="DI504" s="14"/>
      <c r="DJ504" s="14"/>
      <c r="DK504" s="14"/>
      <c r="DL504" s="14"/>
      <c r="DM504" s="14"/>
      <c r="DN504" s="14"/>
      <c r="DO504" s="14"/>
      <c r="DP504" s="55">
        <v>0</v>
      </c>
      <c r="DQ504" s="66">
        <v>0</v>
      </c>
      <c r="DR504" s="19">
        <v>1</v>
      </c>
      <c r="DS504" s="43">
        <f>PRODUCT(Таблица1[[#This Row],[РЕЙТИНГ НТЛ]:[РЕГ НТЛ]])</f>
        <v>0</v>
      </c>
      <c r="DT504" s="74">
        <f>SUM(Таблица1[[#This Row],[РЕЙТИНГ DPT]:[РЕЙТИНГ НТЛ]])</f>
        <v>0</v>
      </c>
    </row>
    <row r="505" spans="1:124" x14ac:dyDescent="0.25">
      <c r="A505" s="13">
        <v>9</v>
      </c>
      <c r="B505" s="14" t="s">
        <v>261</v>
      </c>
      <c r="C505" s="18" t="s">
        <v>102</v>
      </c>
      <c r="D505" s="14" t="s">
        <v>103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 t="s">
        <v>180</v>
      </c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  <c r="DC505" s="14"/>
      <c r="DD505" s="14"/>
      <c r="DE505" s="14"/>
      <c r="DF505" s="14"/>
      <c r="DG505" s="14"/>
      <c r="DH505" s="14"/>
      <c r="DI505" s="14"/>
      <c r="DJ505" s="14"/>
      <c r="DK505" s="14"/>
      <c r="DL505" s="14"/>
      <c r="DM505" s="14"/>
      <c r="DN505" s="14"/>
      <c r="DO505" s="14"/>
      <c r="DP505" s="55">
        <v>0</v>
      </c>
      <c r="DQ505" s="66">
        <v>0</v>
      </c>
      <c r="DR505" s="35">
        <v>1</v>
      </c>
      <c r="DS505" s="43">
        <f>PRODUCT(Таблица1[[#This Row],[РЕЙТИНГ НТЛ]:[РЕГ НТЛ]])</f>
        <v>0</v>
      </c>
      <c r="DT505" s="74">
        <f>SUM(Таблица1[[#This Row],[РЕЙТИНГ DPT]:[РЕЙТИНГ НТЛ]])</f>
        <v>0</v>
      </c>
    </row>
    <row r="506" spans="1:124" x14ac:dyDescent="0.25">
      <c r="A506" s="21">
        <v>13</v>
      </c>
      <c r="B506" s="18" t="s">
        <v>237</v>
      </c>
      <c r="C506" s="18" t="s">
        <v>102</v>
      </c>
      <c r="D506" s="18" t="s">
        <v>103</v>
      </c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 t="s">
        <v>180</v>
      </c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  <c r="BO506" s="18"/>
      <c r="BP506" s="18"/>
      <c r="BQ506" s="18"/>
      <c r="BR506" s="18"/>
      <c r="BS506" s="18"/>
      <c r="BT506" s="18"/>
      <c r="BU506" s="18"/>
      <c r="BV506" s="18"/>
      <c r="BW506" s="18"/>
      <c r="BX506" s="18"/>
      <c r="BY506" s="18"/>
      <c r="BZ506" s="18"/>
      <c r="CA506" s="18"/>
      <c r="CB506" s="18"/>
      <c r="CC506" s="18"/>
      <c r="CD506" s="18"/>
      <c r="CE506" s="18"/>
      <c r="CF506" s="18"/>
      <c r="CG506" s="18"/>
      <c r="CH506" s="18"/>
      <c r="CI506" s="18"/>
      <c r="CJ506" s="18"/>
      <c r="CK506" s="18"/>
      <c r="CL506" s="18"/>
      <c r="CM506" s="18"/>
      <c r="CN506" s="18"/>
      <c r="CO506" s="18"/>
      <c r="CP506" s="18"/>
      <c r="CQ506" s="18"/>
      <c r="CR506" s="18"/>
      <c r="CS506" s="18"/>
      <c r="CT506" s="18"/>
      <c r="CU506" s="18"/>
      <c r="CV506" s="18"/>
      <c r="CW506" s="18"/>
      <c r="CX506" s="18"/>
      <c r="CY506" s="18"/>
      <c r="CZ506" s="18"/>
      <c r="DA506" s="18"/>
      <c r="DB506" s="18"/>
      <c r="DC506" s="18"/>
      <c r="DD506" s="18"/>
      <c r="DE506" s="18"/>
      <c r="DF506" s="18"/>
      <c r="DG506" s="18"/>
      <c r="DH506" s="18"/>
      <c r="DI506" s="18"/>
      <c r="DJ506" s="18"/>
      <c r="DK506" s="18"/>
      <c r="DL506" s="18"/>
      <c r="DM506" s="18"/>
      <c r="DN506" s="18"/>
      <c r="DO506" s="18"/>
      <c r="DP506" s="55">
        <v>0</v>
      </c>
      <c r="DQ506" s="66">
        <v>0</v>
      </c>
      <c r="DR506" s="19">
        <v>1</v>
      </c>
      <c r="DS506" s="44">
        <f>PRODUCT(Таблица1[[#This Row],[РЕЙТИНГ НТЛ]:[РЕГ НТЛ]])</f>
        <v>0</v>
      </c>
      <c r="DT506" s="74">
        <f>SUM(Таблица1[[#This Row],[РЕЙТИНГ DPT]:[РЕЙТИНГ НТЛ]])</f>
        <v>0</v>
      </c>
    </row>
    <row r="507" spans="1:124" x14ac:dyDescent="0.25">
      <c r="A507" s="13">
        <v>16</v>
      </c>
      <c r="B507" s="14" t="s">
        <v>266</v>
      </c>
      <c r="C507" s="18" t="s">
        <v>102</v>
      </c>
      <c r="D507" s="14" t="s">
        <v>103</v>
      </c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 t="s">
        <v>126</v>
      </c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55">
        <v>0</v>
      </c>
      <c r="DQ507" s="66">
        <v>0</v>
      </c>
      <c r="DR507" s="19">
        <v>0</v>
      </c>
      <c r="DS507" s="43">
        <f>PRODUCT(Таблица1[[#This Row],[РЕЙТИНГ НТЛ]:[РЕГ НТЛ]])</f>
        <v>0</v>
      </c>
      <c r="DT507" s="74">
        <f>SUM(Таблица1[[#This Row],[РЕЙТИНГ DPT]:[РЕЙТИНГ НТЛ]])</f>
        <v>0</v>
      </c>
    </row>
    <row r="508" spans="1:124" x14ac:dyDescent="0.25">
      <c r="A508" s="13">
        <v>47</v>
      </c>
      <c r="B508" s="14" t="s">
        <v>253</v>
      </c>
      <c r="C508" s="18" t="s">
        <v>104</v>
      </c>
      <c r="D508" s="14" t="s">
        <v>105</v>
      </c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 t="s">
        <v>126</v>
      </c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55">
        <v>0</v>
      </c>
      <c r="DQ508" s="66">
        <v>0</v>
      </c>
      <c r="DR508" s="19">
        <v>1</v>
      </c>
      <c r="DS508" s="43">
        <f>PRODUCT(Таблица1[[#This Row],[РЕЙТИНГ НТЛ]:[РЕГ НТЛ]])</f>
        <v>0</v>
      </c>
      <c r="DT508" s="74">
        <f>SUM(Таблица1[[#This Row],[РЕЙТИНГ DPT]:[РЕЙТИНГ НТЛ]])</f>
        <v>0</v>
      </c>
    </row>
    <row r="509" spans="1:124" x14ac:dyDescent="0.25">
      <c r="A509" s="21">
        <v>228</v>
      </c>
      <c r="B509" s="14" t="s">
        <v>234</v>
      </c>
      <c r="C509" s="18" t="s">
        <v>106</v>
      </c>
      <c r="D509" s="18" t="s">
        <v>119</v>
      </c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 t="s">
        <v>126</v>
      </c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  <c r="BO509" s="18"/>
      <c r="BP509" s="18"/>
      <c r="BQ509" s="18"/>
      <c r="BR509" s="18"/>
      <c r="BS509" s="18"/>
      <c r="BT509" s="18"/>
      <c r="BU509" s="18"/>
      <c r="BV509" s="18"/>
      <c r="BW509" s="18"/>
      <c r="BX509" s="18"/>
      <c r="BY509" s="18"/>
      <c r="BZ509" s="18"/>
      <c r="CA509" s="18"/>
      <c r="CB509" s="18"/>
      <c r="CC509" s="18"/>
      <c r="CD509" s="18"/>
      <c r="CE509" s="18"/>
      <c r="CF509" s="18"/>
      <c r="CG509" s="18"/>
      <c r="CH509" s="18"/>
      <c r="CI509" s="18"/>
      <c r="CJ509" s="18"/>
      <c r="CK509" s="18"/>
      <c r="CL509" s="18"/>
      <c r="CM509" s="18"/>
      <c r="CN509" s="18"/>
      <c r="CO509" s="18"/>
      <c r="CP509" s="18"/>
      <c r="CQ509" s="18"/>
      <c r="CR509" s="18"/>
      <c r="CS509" s="18"/>
      <c r="CT509" s="18"/>
      <c r="CU509" s="18"/>
      <c r="CV509" s="18"/>
      <c r="CW509" s="18"/>
      <c r="CX509" s="18"/>
      <c r="CY509" s="18"/>
      <c r="CZ509" s="18"/>
      <c r="DA509" s="18"/>
      <c r="DB509" s="18"/>
      <c r="DC509" s="18"/>
      <c r="DD509" s="18"/>
      <c r="DE509" s="18"/>
      <c r="DF509" s="18"/>
      <c r="DG509" s="18"/>
      <c r="DH509" s="18"/>
      <c r="DI509" s="18"/>
      <c r="DJ509" s="18"/>
      <c r="DK509" s="18"/>
      <c r="DL509" s="18"/>
      <c r="DM509" s="18"/>
      <c r="DN509" s="18"/>
      <c r="DO509" s="18"/>
      <c r="DP509" s="55">
        <v>0</v>
      </c>
      <c r="DQ509" s="66">
        <v>0</v>
      </c>
      <c r="DR509" s="19">
        <v>1</v>
      </c>
      <c r="DS509" s="44">
        <f>PRODUCT(Таблица1[[#This Row],[РЕЙТИНГ НТЛ]:[РЕГ НТЛ]])</f>
        <v>0</v>
      </c>
      <c r="DT509" s="74">
        <f>SUM(Таблица1[[#This Row],[РЕЙТИНГ DPT]:[РЕЙТИНГ НТЛ]])</f>
        <v>0</v>
      </c>
    </row>
    <row r="510" spans="1:124" x14ac:dyDescent="0.25">
      <c r="A510" s="21">
        <v>47</v>
      </c>
      <c r="B510" s="18" t="s">
        <v>222</v>
      </c>
      <c r="C510" s="18" t="s">
        <v>104</v>
      </c>
      <c r="D510" s="18" t="s">
        <v>105</v>
      </c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>
        <v>1</v>
      </c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  <c r="BO510" s="18"/>
      <c r="BP510" s="18"/>
      <c r="BQ510" s="18"/>
      <c r="BR510" s="18"/>
      <c r="BS510" s="18"/>
      <c r="BT510" s="18"/>
      <c r="BU510" s="18"/>
      <c r="BV510" s="18"/>
      <c r="BW510" s="18"/>
      <c r="BX510" s="18"/>
      <c r="BY510" s="18"/>
      <c r="BZ510" s="18"/>
      <c r="CA510" s="18"/>
      <c r="CB510" s="18"/>
      <c r="CC510" s="18"/>
      <c r="CD510" s="18"/>
      <c r="CE510" s="18"/>
      <c r="CF510" s="18"/>
      <c r="CG510" s="18"/>
      <c r="CH510" s="18"/>
      <c r="CI510" s="18"/>
      <c r="CJ510" s="18"/>
      <c r="CK510" s="18"/>
      <c r="CL510" s="18"/>
      <c r="CM510" s="18"/>
      <c r="CN510" s="18"/>
      <c r="CO510" s="18"/>
      <c r="CP510" s="18"/>
      <c r="CQ510" s="18"/>
      <c r="CR510" s="18"/>
      <c r="CS510" s="18"/>
      <c r="CT510" s="18"/>
      <c r="CU510" s="18"/>
      <c r="CV510" s="18"/>
      <c r="CW510" s="18"/>
      <c r="CX510" s="18"/>
      <c r="CY510" s="18"/>
      <c r="CZ510" s="18"/>
      <c r="DA510" s="18"/>
      <c r="DB510" s="18"/>
      <c r="DC510" s="18"/>
      <c r="DD510" s="18"/>
      <c r="DE510" s="18"/>
      <c r="DF510" s="18"/>
      <c r="DG510" s="18"/>
      <c r="DH510" s="18"/>
      <c r="DI510" s="18"/>
      <c r="DJ510" s="18"/>
      <c r="DK510" s="18"/>
      <c r="DL510" s="18"/>
      <c r="DM510" s="18"/>
      <c r="DN510" s="18"/>
      <c r="DO510" s="18"/>
      <c r="DP510" s="55">
        <v>0</v>
      </c>
      <c r="DQ510" s="51">
        <v>6</v>
      </c>
      <c r="DR510" s="19">
        <v>1</v>
      </c>
      <c r="DS510" s="44">
        <f>PRODUCT(Таблица1[[#This Row],[РЕЙТИНГ НТЛ]:[РЕГ НТЛ]])</f>
        <v>6</v>
      </c>
      <c r="DT510" s="74">
        <f>SUM(Таблица1[[#This Row],[РЕЙТИНГ DPT]:[РЕЙТИНГ НТЛ]])</f>
        <v>6</v>
      </c>
    </row>
    <row r="511" spans="1:124" x14ac:dyDescent="0.25">
      <c r="A511" s="13">
        <v>66</v>
      </c>
      <c r="B511" s="14" t="s">
        <v>223</v>
      </c>
      <c r="C511" s="18" t="s">
        <v>102</v>
      </c>
      <c r="D511" s="14" t="s">
        <v>103</v>
      </c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>
        <v>2</v>
      </c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  <c r="CQ511" s="14"/>
      <c r="CR511" s="14"/>
      <c r="CS511" s="14"/>
      <c r="CT511" s="14"/>
      <c r="CU511" s="14"/>
      <c r="CV511" s="14"/>
      <c r="CW511" s="14"/>
      <c r="CX511" s="14"/>
      <c r="CY511" s="14"/>
      <c r="CZ511" s="14"/>
      <c r="DA511" s="14"/>
      <c r="DB511" s="14"/>
      <c r="DC511" s="14"/>
      <c r="DD511" s="14"/>
      <c r="DE511" s="14"/>
      <c r="DF511" s="14"/>
      <c r="DG511" s="14"/>
      <c r="DH511" s="14"/>
      <c r="DI511" s="14"/>
      <c r="DJ511" s="14"/>
      <c r="DK511" s="14"/>
      <c r="DL511" s="14"/>
      <c r="DM511" s="14"/>
      <c r="DN511" s="14"/>
      <c r="DO511" s="14"/>
      <c r="DP511" s="55">
        <v>0</v>
      </c>
      <c r="DQ511" s="46">
        <v>4</v>
      </c>
      <c r="DR511" s="35">
        <v>1</v>
      </c>
      <c r="DS511" s="43">
        <f>PRODUCT(Таблица1[[#This Row],[РЕЙТИНГ НТЛ]:[РЕГ НТЛ]])</f>
        <v>4</v>
      </c>
      <c r="DT511" s="74">
        <f>SUM(Таблица1[[#This Row],[РЕЙТИНГ DPT]:[РЕЙТИНГ НТЛ]])</f>
        <v>4</v>
      </c>
    </row>
    <row r="512" spans="1:124" x14ac:dyDescent="0.25">
      <c r="A512" s="13">
        <v>234</v>
      </c>
      <c r="B512" s="14" t="s">
        <v>226</v>
      </c>
      <c r="C512" s="18" t="s">
        <v>106</v>
      </c>
      <c r="D512" s="14" t="s">
        <v>119</v>
      </c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>
        <v>3</v>
      </c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  <c r="CQ512" s="14"/>
      <c r="CR512" s="14"/>
      <c r="CS512" s="14"/>
      <c r="CT512" s="14"/>
      <c r="CU512" s="14"/>
      <c r="CV512" s="14"/>
      <c r="CW512" s="14"/>
      <c r="CX512" s="14"/>
      <c r="CY512" s="14"/>
      <c r="CZ512" s="14"/>
      <c r="DA512" s="14"/>
      <c r="DB512" s="14"/>
      <c r="DC512" s="14"/>
      <c r="DD512" s="14"/>
      <c r="DE512" s="14"/>
      <c r="DF512" s="14"/>
      <c r="DG512" s="14"/>
      <c r="DH512" s="14"/>
      <c r="DI512" s="14"/>
      <c r="DJ512" s="14"/>
      <c r="DK512" s="14"/>
      <c r="DL512" s="14"/>
      <c r="DM512" s="14"/>
      <c r="DN512" s="14"/>
      <c r="DO512" s="14"/>
      <c r="DP512" s="55">
        <v>0</v>
      </c>
      <c r="DQ512" s="49">
        <v>4</v>
      </c>
      <c r="DR512" s="19">
        <v>1</v>
      </c>
      <c r="DS512" s="43">
        <f>PRODUCT(Таблица1[[#This Row],[РЕЙТИНГ НТЛ]:[РЕГ НТЛ]])</f>
        <v>4</v>
      </c>
      <c r="DT512" s="74">
        <f>SUM(Таблица1[[#This Row],[РЕЙТИНГ DPT]:[РЕЙТИНГ НТЛ]])</f>
        <v>4</v>
      </c>
    </row>
    <row r="513" spans="1:124" x14ac:dyDescent="0.25">
      <c r="A513" s="21">
        <v>71</v>
      </c>
      <c r="B513" s="18" t="s">
        <v>224</v>
      </c>
      <c r="C513" s="18" t="s">
        <v>106</v>
      </c>
      <c r="D513" s="18" t="s">
        <v>120</v>
      </c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>
        <v>4</v>
      </c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  <c r="BU513" s="18"/>
      <c r="BV513" s="18"/>
      <c r="BW513" s="18"/>
      <c r="BX513" s="18"/>
      <c r="BY513" s="18"/>
      <c r="BZ513" s="18"/>
      <c r="CA513" s="18"/>
      <c r="CB513" s="18"/>
      <c r="CC513" s="18"/>
      <c r="CD513" s="18"/>
      <c r="CE513" s="18"/>
      <c r="CF513" s="18"/>
      <c r="CG513" s="18"/>
      <c r="CH513" s="18"/>
      <c r="CI513" s="18"/>
      <c r="CJ513" s="18"/>
      <c r="CK513" s="18"/>
      <c r="CL513" s="18"/>
      <c r="CM513" s="18"/>
      <c r="CN513" s="18"/>
      <c r="CO513" s="18"/>
      <c r="CP513" s="18"/>
      <c r="CQ513" s="18"/>
      <c r="CR513" s="18"/>
      <c r="CS513" s="18"/>
      <c r="CT513" s="18"/>
      <c r="CU513" s="18"/>
      <c r="CV513" s="18"/>
      <c r="CW513" s="18"/>
      <c r="CX513" s="18"/>
      <c r="CY513" s="18"/>
      <c r="CZ513" s="18"/>
      <c r="DA513" s="18"/>
      <c r="DB513" s="18"/>
      <c r="DC513" s="18"/>
      <c r="DD513" s="18"/>
      <c r="DE513" s="18"/>
      <c r="DF513" s="18"/>
      <c r="DG513" s="18"/>
      <c r="DH513" s="18"/>
      <c r="DI513" s="18"/>
      <c r="DJ513" s="18"/>
      <c r="DK513" s="18"/>
      <c r="DL513" s="18"/>
      <c r="DM513" s="18"/>
      <c r="DN513" s="18"/>
      <c r="DO513" s="18"/>
      <c r="DP513" s="55">
        <v>0</v>
      </c>
      <c r="DQ513" s="52">
        <v>2</v>
      </c>
      <c r="DR513" s="19">
        <v>1</v>
      </c>
      <c r="DS513" s="44">
        <f>PRODUCT(Таблица1[[#This Row],[РЕЙТИНГ НТЛ]:[РЕГ НТЛ]])</f>
        <v>2</v>
      </c>
      <c r="DT513" s="74">
        <f>SUM(Таблица1[[#This Row],[РЕЙТИНГ DPT]:[РЕЙТИНГ НТЛ]])</f>
        <v>2</v>
      </c>
    </row>
    <row r="514" spans="1:124" x14ac:dyDescent="0.25">
      <c r="A514" s="21">
        <v>41</v>
      </c>
      <c r="B514" s="18" t="s">
        <v>433</v>
      </c>
      <c r="C514" s="18" t="s">
        <v>116</v>
      </c>
      <c r="D514" s="18" t="s">
        <v>117</v>
      </c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>
        <v>5</v>
      </c>
      <c r="AB514" s="18"/>
      <c r="AC514" s="18"/>
      <c r="AD514" s="18"/>
      <c r="AE514" s="18"/>
      <c r="AF514" s="18"/>
      <c r="AG514" s="22"/>
      <c r="AH514" s="22"/>
      <c r="AI514" s="22"/>
      <c r="AJ514" s="22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  <c r="BO514" s="18"/>
      <c r="BP514" s="18"/>
      <c r="BQ514" s="18"/>
      <c r="BR514" s="18"/>
      <c r="BS514" s="18"/>
      <c r="BT514" s="18"/>
      <c r="BU514" s="18"/>
      <c r="BV514" s="18"/>
      <c r="BW514" s="18"/>
      <c r="BX514" s="18"/>
      <c r="BY514" s="18"/>
      <c r="BZ514" s="18"/>
      <c r="CA514" s="18"/>
      <c r="CB514" s="18"/>
      <c r="CC514" s="18"/>
      <c r="CD514" s="18"/>
      <c r="CE514" s="18"/>
      <c r="CF514" s="18"/>
      <c r="CG514" s="18"/>
      <c r="CH514" s="18"/>
      <c r="CI514" s="18"/>
      <c r="CJ514" s="18"/>
      <c r="CK514" s="18"/>
      <c r="CL514" s="18"/>
      <c r="CM514" s="18"/>
      <c r="CN514" s="18"/>
      <c r="CO514" s="18"/>
      <c r="CP514" s="18"/>
      <c r="CQ514" s="18"/>
      <c r="CR514" s="18"/>
      <c r="CS514" s="18"/>
      <c r="CT514" s="18"/>
      <c r="CU514" s="18"/>
      <c r="CV514" s="18"/>
      <c r="CW514" s="18"/>
      <c r="CX514" s="18"/>
      <c r="CY514" s="18"/>
      <c r="CZ514" s="18"/>
      <c r="DA514" s="18"/>
      <c r="DB514" s="18"/>
      <c r="DC514" s="18"/>
      <c r="DD514" s="18"/>
      <c r="DE514" s="18"/>
      <c r="DF514" s="18"/>
      <c r="DG514" s="18"/>
      <c r="DH514" s="18"/>
      <c r="DI514" s="18"/>
      <c r="DJ514" s="18"/>
      <c r="DK514" s="18"/>
      <c r="DL514" s="18"/>
      <c r="DM514" s="18"/>
      <c r="DN514" s="18"/>
      <c r="DO514" s="18"/>
      <c r="DP514" s="55">
        <v>0</v>
      </c>
      <c r="DQ514" s="51">
        <v>2</v>
      </c>
      <c r="DR514" s="19">
        <v>0</v>
      </c>
      <c r="DS514" s="44">
        <f>PRODUCT(Таблица1[[#This Row],[РЕЙТИНГ НТЛ]:[РЕГ НТЛ]])</f>
        <v>0</v>
      </c>
      <c r="DT514" s="74">
        <f>SUM(Таблица1[[#This Row],[РЕЙТИНГ DPT]:[РЕЙТИНГ НТЛ]])</f>
        <v>2</v>
      </c>
    </row>
    <row r="515" spans="1:124" x14ac:dyDescent="0.25">
      <c r="A515" s="13">
        <v>28</v>
      </c>
      <c r="B515" s="14" t="s">
        <v>227</v>
      </c>
      <c r="C515" s="18" t="s">
        <v>106</v>
      </c>
      <c r="D515" s="14" t="s">
        <v>114</v>
      </c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>
        <v>6</v>
      </c>
      <c r="AB515" s="14"/>
      <c r="AC515" s="14"/>
      <c r="AD515" s="14"/>
      <c r="AE515" s="14"/>
      <c r="AF515" s="14"/>
      <c r="AG515" s="20"/>
      <c r="AH515" s="20"/>
      <c r="AI515" s="20"/>
      <c r="AJ515" s="20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  <c r="CQ515" s="14"/>
      <c r="CR515" s="14"/>
      <c r="CS515" s="14"/>
      <c r="CT515" s="14"/>
      <c r="CU515" s="14"/>
      <c r="CV515" s="14"/>
      <c r="CW515" s="14"/>
      <c r="CX515" s="14"/>
      <c r="CY515" s="14"/>
      <c r="CZ515" s="14"/>
      <c r="DA515" s="14"/>
      <c r="DB515" s="14"/>
      <c r="DC515" s="14"/>
      <c r="DD515" s="14"/>
      <c r="DE515" s="14"/>
      <c r="DF515" s="14"/>
      <c r="DG515" s="14"/>
      <c r="DH515" s="14"/>
      <c r="DI515" s="14"/>
      <c r="DJ515" s="14"/>
      <c r="DK515" s="14"/>
      <c r="DL515" s="14"/>
      <c r="DM515" s="14"/>
      <c r="DN515" s="14"/>
      <c r="DO515" s="14"/>
      <c r="DP515" s="55">
        <v>0</v>
      </c>
      <c r="DQ515" s="46">
        <v>2</v>
      </c>
      <c r="DR515" s="19">
        <v>1</v>
      </c>
      <c r="DS515" s="43">
        <f>PRODUCT(Таблица1[[#This Row],[РЕЙТИНГ НТЛ]:[РЕГ НТЛ]])</f>
        <v>2</v>
      </c>
      <c r="DT515" s="74">
        <f>SUM(Таблица1[[#This Row],[РЕЙТИНГ DPT]:[РЕЙТИНГ НТЛ]])</f>
        <v>2</v>
      </c>
    </row>
    <row r="516" spans="1:124" x14ac:dyDescent="0.25">
      <c r="A516" s="13">
        <v>234</v>
      </c>
      <c r="B516" s="14" t="s">
        <v>232</v>
      </c>
      <c r="C516" s="18" t="s">
        <v>106</v>
      </c>
      <c r="D516" s="14" t="s">
        <v>119</v>
      </c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>
        <v>1</v>
      </c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  <c r="CQ516" s="14"/>
      <c r="CR516" s="14"/>
      <c r="CS516" s="14"/>
      <c r="CT516" s="14"/>
      <c r="CU516" s="14"/>
      <c r="CV516" s="14"/>
      <c r="CW516" s="14"/>
      <c r="CX516" s="14"/>
      <c r="CY516" s="14"/>
      <c r="CZ516" s="14"/>
      <c r="DA516" s="14"/>
      <c r="DB516" s="14"/>
      <c r="DC516" s="14"/>
      <c r="DD516" s="14"/>
      <c r="DE516" s="14"/>
      <c r="DF516" s="14"/>
      <c r="DG516" s="14"/>
      <c r="DH516" s="14"/>
      <c r="DI516" s="14"/>
      <c r="DJ516" s="14"/>
      <c r="DK516" s="14"/>
      <c r="DL516" s="14"/>
      <c r="DM516" s="14"/>
      <c r="DN516" s="14"/>
      <c r="DO516" s="14"/>
      <c r="DP516" s="55">
        <v>0</v>
      </c>
      <c r="DQ516" s="46">
        <v>3</v>
      </c>
      <c r="DR516" s="16">
        <v>1</v>
      </c>
      <c r="DS516" s="43">
        <f>PRODUCT(Таблица1[[#This Row],[РЕЙТИНГ НТЛ]:[РЕГ НТЛ]])</f>
        <v>3</v>
      </c>
      <c r="DT516" s="74">
        <f>SUM(Таблица1[[#This Row],[РЕЙТИНГ DPT]:[РЕЙТИНГ НТЛ]])</f>
        <v>3</v>
      </c>
    </row>
    <row r="517" spans="1:124" x14ac:dyDescent="0.25">
      <c r="A517" s="13">
        <v>71</v>
      </c>
      <c r="B517" s="14" t="s">
        <v>231</v>
      </c>
      <c r="C517" s="18" t="s">
        <v>106</v>
      </c>
      <c r="D517" s="14" t="s">
        <v>120</v>
      </c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>
        <v>2</v>
      </c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  <c r="CQ517" s="14"/>
      <c r="CR517" s="14"/>
      <c r="CS517" s="14"/>
      <c r="CT517" s="14"/>
      <c r="CU517" s="14"/>
      <c r="CV517" s="14"/>
      <c r="CW517" s="14"/>
      <c r="CX517" s="14"/>
      <c r="CY517" s="14"/>
      <c r="CZ517" s="14"/>
      <c r="DA517" s="14"/>
      <c r="DB517" s="14"/>
      <c r="DC517" s="14"/>
      <c r="DD517" s="14"/>
      <c r="DE517" s="14"/>
      <c r="DF517" s="14"/>
      <c r="DG517" s="14"/>
      <c r="DH517" s="14"/>
      <c r="DI517" s="14"/>
      <c r="DJ517" s="14"/>
      <c r="DK517" s="14"/>
      <c r="DL517" s="14"/>
      <c r="DM517" s="14"/>
      <c r="DN517" s="14"/>
      <c r="DO517" s="14"/>
      <c r="DP517" s="55">
        <v>0</v>
      </c>
      <c r="DQ517" s="46">
        <v>2</v>
      </c>
      <c r="DR517" s="16">
        <v>1</v>
      </c>
      <c r="DS517" s="43">
        <f>PRODUCT(Таблица1[[#This Row],[РЕЙТИНГ НТЛ]:[РЕГ НТЛ]])</f>
        <v>2</v>
      </c>
      <c r="DT517" s="74">
        <f>SUM(Таблица1[[#This Row],[РЕЙТИНГ DPT]:[РЕЙТИНГ НТЛ]])</f>
        <v>2</v>
      </c>
    </row>
    <row r="518" spans="1:124" x14ac:dyDescent="0.25">
      <c r="A518" s="13">
        <v>20</v>
      </c>
      <c r="B518" s="14" t="s">
        <v>312</v>
      </c>
      <c r="C518" s="18" t="s">
        <v>116</v>
      </c>
      <c r="D518" s="14" t="s">
        <v>117</v>
      </c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>
        <v>3</v>
      </c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  <c r="CQ518" s="14"/>
      <c r="CR518" s="14"/>
      <c r="CS518" s="14"/>
      <c r="CT518" s="14"/>
      <c r="CU518" s="14"/>
      <c r="CV518" s="14"/>
      <c r="CW518" s="14"/>
      <c r="CX518" s="14"/>
      <c r="CY518" s="14"/>
      <c r="CZ518" s="14"/>
      <c r="DA518" s="14"/>
      <c r="DB518" s="14"/>
      <c r="DC518" s="14"/>
      <c r="DD518" s="14"/>
      <c r="DE518" s="14"/>
      <c r="DF518" s="14"/>
      <c r="DG518" s="14"/>
      <c r="DH518" s="14"/>
      <c r="DI518" s="14"/>
      <c r="DJ518" s="14"/>
      <c r="DK518" s="14"/>
      <c r="DL518" s="14"/>
      <c r="DM518" s="14"/>
      <c r="DN518" s="14"/>
      <c r="DO518" s="14"/>
      <c r="DP518" s="55">
        <v>0</v>
      </c>
      <c r="DQ518" s="46">
        <v>2</v>
      </c>
      <c r="DR518" s="16">
        <v>0</v>
      </c>
      <c r="DS518" s="43">
        <f>PRODUCT(Таблица1[[#This Row],[РЕЙТИНГ НТЛ]:[РЕГ НТЛ]])</f>
        <v>0</v>
      </c>
      <c r="DT518" s="74">
        <f>SUM(Таблица1[[#This Row],[РЕЙТИНГ DPT]:[РЕЙТИНГ НТЛ]])</f>
        <v>2</v>
      </c>
    </row>
    <row r="519" spans="1:124" x14ac:dyDescent="0.25">
      <c r="A519" s="13">
        <v>43</v>
      </c>
      <c r="B519" s="14" t="s">
        <v>236</v>
      </c>
      <c r="C519" s="18" t="s">
        <v>104</v>
      </c>
      <c r="D519" s="14" t="s">
        <v>105</v>
      </c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>
        <v>4</v>
      </c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  <c r="CQ519" s="14"/>
      <c r="CR519" s="14"/>
      <c r="CS519" s="14"/>
      <c r="CT519" s="14"/>
      <c r="CU519" s="14"/>
      <c r="CV519" s="14"/>
      <c r="CW519" s="14"/>
      <c r="CX519" s="14"/>
      <c r="CY519" s="14"/>
      <c r="CZ519" s="14"/>
      <c r="DA519" s="14"/>
      <c r="DB519" s="14"/>
      <c r="DC519" s="14"/>
      <c r="DD519" s="14"/>
      <c r="DE519" s="14"/>
      <c r="DF519" s="14"/>
      <c r="DG519" s="14"/>
      <c r="DH519" s="14"/>
      <c r="DI519" s="14"/>
      <c r="DJ519" s="14"/>
      <c r="DK519" s="14"/>
      <c r="DL519" s="14"/>
      <c r="DM519" s="14"/>
      <c r="DN519" s="14"/>
      <c r="DO519" s="14"/>
      <c r="DP519" s="55">
        <v>0</v>
      </c>
      <c r="DQ519" s="49">
        <v>1</v>
      </c>
      <c r="DR519" s="16">
        <v>1</v>
      </c>
      <c r="DS519" s="43">
        <f>PRODUCT(Таблица1[[#This Row],[РЕЙТИНГ НТЛ]:[РЕГ НТЛ]])</f>
        <v>1</v>
      </c>
      <c r="DT519" s="74">
        <f>SUM(Таблица1[[#This Row],[РЕЙТИНГ DPT]:[РЕЙТИНГ НТЛ]])</f>
        <v>1</v>
      </c>
    </row>
    <row r="520" spans="1:124" x14ac:dyDescent="0.25">
      <c r="A520" s="13">
        <v>40</v>
      </c>
      <c r="B520" s="18" t="s">
        <v>280</v>
      </c>
      <c r="C520" s="18" t="s">
        <v>111</v>
      </c>
      <c r="D520" s="14" t="s">
        <v>112</v>
      </c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>
        <v>5</v>
      </c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  <c r="CQ520" s="14"/>
      <c r="CR520" s="14"/>
      <c r="CS520" s="14"/>
      <c r="CT520" s="14"/>
      <c r="CU520" s="14"/>
      <c r="CV520" s="14"/>
      <c r="CW520" s="14"/>
      <c r="CX520" s="14"/>
      <c r="CY520" s="14"/>
      <c r="CZ520" s="14"/>
      <c r="DA520" s="14"/>
      <c r="DB520" s="14"/>
      <c r="DC520" s="14"/>
      <c r="DD520" s="14"/>
      <c r="DE520" s="14"/>
      <c r="DF520" s="14"/>
      <c r="DG520" s="14"/>
      <c r="DH520" s="14"/>
      <c r="DI520" s="14"/>
      <c r="DJ520" s="14"/>
      <c r="DK520" s="14"/>
      <c r="DL520" s="14"/>
      <c r="DM520" s="14"/>
      <c r="DN520" s="14"/>
      <c r="DO520" s="14"/>
      <c r="DP520" s="55">
        <v>0</v>
      </c>
      <c r="DQ520" s="49">
        <v>1</v>
      </c>
      <c r="DR520" s="16">
        <v>1</v>
      </c>
      <c r="DS520" s="43">
        <f>PRODUCT(Таблица1[[#This Row],[РЕЙТИНГ НТЛ]:[РЕГ НТЛ]])</f>
        <v>1</v>
      </c>
      <c r="DT520" s="74">
        <f>SUM(Таблица1[[#This Row],[РЕЙТИНГ DPT]:[РЕЙТИНГ НТЛ]])</f>
        <v>1</v>
      </c>
    </row>
    <row r="521" spans="1:124" x14ac:dyDescent="0.25">
      <c r="A521" s="13">
        <v>32</v>
      </c>
      <c r="B521" s="18" t="s">
        <v>277</v>
      </c>
      <c r="C521" s="18" t="s">
        <v>102</v>
      </c>
      <c r="D521" s="14" t="s">
        <v>171</v>
      </c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>
        <v>6</v>
      </c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  <c r="CQ521" s="14"/>
      <c r="CR521" s="14"/>
      <c r="CS521" s="14"/>
      <c r="CT521" s="14"/>
      <c r="CU521" s="14"/>
      <c r="CV521" s="14"/>
      <c r="CW521" s="14"/>
      <c r="CX521" s="14"/>
      <c r="CY521" s="14"/>
      <c r="CZ521" s="14"/>
      <c r="DA521" s="14"/>
      <c r="DB521" s="14"/>
      <c r="DC521" s="14"/>
      <c r="DD521" s="14"/>
      <c r="DE521" s="14"/>
      <c r="DF521" s="14"/>
      <c r="DG521" s="14"/>
      <c r="DH521" s="14"/>
      <c r="DI521" s="14"/>
      <c r="DJ521" s="14"/>
      <c r="DK521" s="14"/>
      <c r="DL521" s="14"/>
      <c r="DM521" s="14"/>
      <c r="DN521" s="14"/>
      <c r="DO521" s="14"/>
      <c r="DP521" s="55">
        <v>0</v>
      </c>
      <c r="DQ521" s="46">
        <v>1</v>
      </c>
      <c r="DR521" s="16">
        <v>0</v>
      </c>
      <c r="DS521" s="43">
        <f>PRODUCT(Таблица1[[#This Row],[РЕЙТИНГ НТЛ]:[РЕГ НТЛ]])</f>
        <v>0</v>
      </c>
      <c r="DT521" s="74">
        <f>SUM(Таблица1[[#This Row],[РЕЙТИНГ DPT]:[РЕЙТИНГ НТЛ]])</f>
        <v>1</v>
      </c>
    </row>
    <row r="522" spans="1:124" x14ac:dyDescent="0.25">
      <c r="A522" s="21">
        <v>67</v>
      </c>
      <c r="B522" s="18" t="s">
        <v>294</v>
      </c>
      <c r="C522" s="18" t="s">
        <v>102</v>
      </c>
      <c r="D522" s="18" t="s">
        <v>103</v>
      </c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>
        <v>7</v>
      </c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  <c r="BO522" s="18"/>
      <c r="BP522" s="18"/>
      <c r="BQ522" s="18"/>
      <c r="BR522" s="18"/>
      <c r="BS522" s="18"/>
      <c r="BT522" s="18"/>
      <c r="BU522" s="18"/>
      <c r="BV522" s="18"/>
      <c r="BW522" s="18"/>
      <c r="BX522" s="18"/>
      <c r="BY522" s="18"/>
      <c r="BZ522" s="18"/>
      <c r="CA522" s="18"/>
      <c r="CB522" s="18"/>
      <c r="CC522" s="18"/>
      <c r="CD522" s="18"/>
      <c r="CE522" s="18"/>
      <c r="CF522" s="18"/>
      <c r="CG522" s="18"/>
      <c r="CH522" s="18"/>
      <c r="CI522" s="18"/>
      <c r="CJ522" s="18"/>
      <c r="CK522" s="18"/>
      <c r="CL522" s="18"/>
      <c r="CM522" s="18"/>
      <c r="CN522" s="18"/>
      <c r="CO522" s="18"/>
      <c r="CP522" s="18"/>
      <c r="CQ522" s="18"/>
      <c r="CR522" s="18"/>
      <c r="CS522" s="18"/>
      <c r="CT522" s="18"/>
      <c r="CU522" s="18"/>
      <c r="CV522" s="18"/>
      <c r="CW522" s="18"/>
      <c r="CX522" s="18"/>
      <c r="CY522" s="18"/>
      <c r="CZ522" s="18"/>
      <c r="DA522" s="18"/>
      <c r="DB522" s="18"/>
      <c r="DC522" s="18"/>
      <c r="DD522" s="18"/>
      <c r="DE522" s="18"/>
      <c r="DF522" s="18"/>
      <c r="DG522" s="18"/>
      <c r="DH522" s="18"/>
      <c r="DI522" s="18"/>
      <c r="DJ522" s="18"/>
      <c r="DK522" s="18"/>
      <c r="DL522" s="18"/>
      <c r="DM522" s="18"/>
      <c r="DN522" s="18"/>
      <c r="DO522" s="18"/>
      <c r="DP522" s="55">
        <v>0</v>
      </c>
      <c r="DQ522" s="66">
        <v>0</v>
      </c>
      <c r="DR522" s="31">
        <v>1</v>
      </c>
      <c r="DS522" s="44">
        <f>PRODUCT(Таблица1[[#This Row],[РЕЙТИНГ НТЛ]:[РЕГ НТЛ]])</f>
        <v>0</v>
      </c>
      <c r="DT522" s="74">
        <f>SUM(Таблица1[[#This Row],[РЕЙТИНГ DPT]:[РЕЙТИНГ НТЛ]])</f>
        <v>0</v>
      </c>
    </row>
    <row r="523" spans="1:124" x14ac:dyDescent="0.25">
      <c r="A523" s="13">
        <v>73</v>
      </c>
      <c r="B523" s="14" t="s">
        <v>298</v>
      </c>
      <c r="C523" s="18" t="s">
        <v>127</v>
      </c>
      <c r="D523" s="14" t="s">
        <v>168</v>
      </c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>
        <v>8</v>
      </c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  <c r="CQ523" s="14"/>
      <c r="CR523" s="14"/>
      <c r="CS523" s="14"/>
      <c r="CT523" s="14"/>
      <c r="CU523" s="14"/>
      <c r="CV523" s="14"/>
      <c r="CW523" s="14"/>
      <c r="CX523" s="14"/>
      <c r="CY523" s="14"/>
      <c r="CZ523" s="14"/>
      <c r="DA523" s="14"/>
      <c r="DB523" s="14"/>
      <c r="DC523" s="14"/>
      <c r="DD523" s="14"/>
      <c r="DE523" s="14"/>
      <c r="DF523" s="14"/>
      <c r="DG523" s="14"/>
      <c r="DH523" s="14"/>
      <c r="DI523" s="14"/>
      <c r="DJ523" s="14"/>
      <c r="DK523" s="14"/>
      <c r="DL523" s="14"/>
      <c r="DM523" s="14"/>
      <c r="DN523" s="14"/>
      <c r="DO523" s="14"/>
      <c r="DP523" s="55">
        <v>0</v>
      </c>
      <c r="DQ523" s="66">
        <v>0</v>
      </c>
      <c r="DR523" s="16">
        <v>0</v>
      </c>
      <c r="DS523" s="43">
        <f>PRODUCT(Таблица1[[#This Row],[РЕЙТИНГ НТЛ]:[РЕГ НТЛ]])</f>
        <v>0</v>
      </c>
      <c r="DT523" s="74">
        <f>SUM(Таблица1[[#This Row],[РЕЙТИНГ DPT]:[РЕЙТИНГ НТЛ]])</f>
        <v>0</v>
      </c>
    </row>
    <row r="524" spans="1:124" x14ac:dyDescent="0.25">
      <c r="A524" s="13">
        <v>63</v>
      </c>
      <c r="B524" s="14" t="s">
        <v>292</v>
      </c>
      <c r="C524" s="18" t="s">
        <v>111</v>
      </c>
      <c r="D524" s="14" t="s">
        <v>112</v>
      </c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>
        <v>9</v>
      </c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20"/>
      <c r="AM524" s="20"/>
      <c r="AN524" s="20"/>
      <c r="AO524" s="20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  <c r="CQ524" s="14"/>
      <c r="CR524" s="14"/>
      <c r="CS524" s="14"/>
      <c r="CT524" s="14"/>
      <c r="CU524" s="14"/>
      <c r="CV524" s="14"/>
      <c r="CW524" s="14"/>
      <c r="CX524" s="14"/>
      <c r="CY524" s="14"/>
      <c r="CZ524" s="14"/>
      <c r="DA524" s="14"/>
      <c r="DB524" s="14"/>
      <c r="DC524" s="14"/>
      <c r="DD524" s="14"/>
      <c r="DE524" s="14"/>
      <c r="DF524" s="14"/>
      <c r="DG524" s="14"/>
      <c r="DH524" s="14"/>
      <c r="DI524" s="14"/>
      <c r="DJ524" s="14"/>
      <c r="DK524" s="14"/>
      <c r="DL524" s="14"/>
      <c r="DM524" s="14"/>
      <c r="DN524" s="14"/>
      <c r="DO524" s="14"/>
      <c r="DP524" s="55">
        <v>0</v>
      </c>
      <c r="DQ524" s="66">
        <v>0</v>
      </c>
      <c r="DR524" s="16">
        <v>0</v>
      </c>
      <c r="DS524" s="43">
        <f>PRODUCT(Таблица1[[#This Row],[РЕЙТИНГ НТЛ]:[РЕГ НТЛ]])</f>
        <v>0</v>
      </c>
      <c r="DT524" s="74">
        <f>SUM(Таблица1[[#This Row],[РЕЙТИНГ DPT]:[РЕЙТИНГ НТЛ]])</f>
        <v>0</v>
      </c>
    </row>
    <row r="525" spans="1:124" x14ac:dyDescent="0.25">
      <c r="A525" s="13">
        <v>72</v>
      </c>
      <c r="B525" s="14" t="s">
        <v>297</v>
      </c>
      <c r="C525" s="18" t="s">
        <v>111</v>
      </c>
      <c r="D525" s="14" t="s">
        <v>112</v>
      </c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>
        <v>10</v>
      </c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  <c r="CQ525" s="14"/>
      <c r="CR525" s="14"/>
      <c r="CS525" s="14"/>
      <c r="CT525" s="14"/>
      <c r="CU525" s="14"/>
      <c r="CV525" s="14"/>
      <c r="CW525" s="14"/>
      <c r="CX525" s="14"/>
      <c r="CY525" s="14"/>
      <c r="CZ525" s="14"/>
      <c r="DA525" s="14"/>
      <c r="DB525" s="14"/>
      <c r="DC525" s="14"/>
      <c r="DD525" s="14"/>
      <c r="DE525" s="14"/>
      <c r="DF525" s="14"/>
      <c r="DG525" s="14"/>
      <c r="DH525" s="14"/>
      <c r="DI525" s="14"/>
      <c r="DJ525" s="14"/>
      <c r="DK525" s="14"/>
      <c r="DL525" s="14"/>
      <c r="DM525" s="14"/>
      <c r="DN525" s="14"/>
      <c r="DO525" s="14"/>
      <c r="DP525" s="55">
        <v>0</v>
      </c>
      <c r="DQ525" s="66">
        <v>0</v>
      </c>
      <c r="DR525" s="16">
        <v>1</v>
      </c>
      <c r="DS525" s="43">
        <f>PRODUCT(Таблица1[[#This Row],[РЕЙТИНГ НТЛ]:[РЕГ НТЛ]])</f>
        <v>0</v>
      </c>
      <c r="DT525" s="74">
        <f>SUM(Таблица1[[#This Row],[РЕЙТИНГ DPT]:[РЕЙТИНГ НТЛ]])</f>
        <v>0</v>
      </c>
    </row>
    <row r="526" spans="1:124" x14ac:dyDescent="0.25">
      <c r="A526" s="13">
        <v>70</v>
      </c>
      <c r="B526" s="14" t="s">
        <v>296</v>
      </c>
      <c r="C526" s="18" t="s">
        <v>106</v>
      </c>
      <c r="D526" s="14" t="s">
        <v>114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>
        <v>15</v>
      </c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  <c r="CQ526" s="14"/>
      <c r="CR526" s="14"/>
      <c r="CS526" s="14"/>
      <c r="CT526" s="14"/>
      <c r="CU526" s="14"/>
      <c r="CV526" s="14"/>
      <c r="CW526" s="14"/>
      <c r="CX526" s="14"/>
      <c r="CY526" s="14"/>
      <c r="CZ526" s="14"/>
      <c r="DA526" s="14"/>
      <c r="DB526" s="14"/>
      <c r="DC526" s="14"/>
      <c r="DD526" s="14"/>
      <c r="DE526" s="14"/>
      <c r="DF526" s="14"/>
      <c r="DG526" s="14"/>
      <c r="DH526" s="14"/>
      <c r="DI526" s="14"/>
      <c r="DJ526" s="14"/>
      <c r="DK526" s="14"/>
      <c r="DL526" s="14"/>
      <c r="DM526" s="14"/>
      <c r="DN526" s="14"/>
      <c r="DO526" s="14"/>
      <c r="DP526" s="55">
        <v>0</v>
      </c>
      <c r="DQ526" s="66">
        <v>0</v>
      </c>
      <c r="DR526" s="16">
        <v>1</v>
      </c>
      <c r="DS526" s="43">
        <f>PRODUCT(Таблица1[[#This Row],[РЕЙТИНГ НТЛ]:[РЕГ НТЛ]])</f>
        <v>0</v>
      </c>
      <c r="DT526" s="74">
        <f>SUM(Таблица1[[#This Row],[РЕЙТИНГ DPT]:[РЕЙТИНГ НТЛ]])</f>
        <v>0</v>
      </c>
    </row>
    <row r="527" spans="1:124" x14ac:dyDescent="0.25">
      <c r="A527" s="13">
        <v>75</v>
      </c>
      <c r="B527" s="14" t="s">
        <v>248</v>
      </c>
      <c r="C527" s="18" t="s">
        <v>116</v>
      </c>
      <c r="D527" s="14" t="s">
        <v>117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>
        <v>16</v>
      </c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55">
        <v>0</v>
      </c>
      <c r="DQ527" s="66">
        <v>0</v>
      </c>
      <c r="DR527" s="16">
        <v>0</v>
      </c>
      <c r="DS527" s="43">
        <f>PRODUCT(Таблица1[[#This Row],[РЕЙТИНГ НТЛ]:[РЕГ НТЛ]])</f>
        <v>0</v>
      </c>
      <c r="DT527" s="74">
        <f>SUM(Таблица1[[#This Row],[РЕЙТИНГ DPT]:[РЕЙТИНГ НТЛ]])</f>
        <v>0</v>
      </c>
    </row>
    <row r="528" spans="1:124" x14ac:dyDescent="0.25">
      <c r="A528" s="13">
        <v>14</v>
      </c>
      <c r="B528" s="14" t="s">
        <v>264</v>
      </c>
      <c r="C528" s="18" t="s">
        <v>111</v>
      </c>
      <c r="D528" s="14" t="s">
        <v>112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 t="s">
        <v>178</v>
      </c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20"/>
      <c r="AM528" s="20"/>
      <c r="AN528" s="20"/>
      <c r="AO528" s="20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  <c r="CQ528" s="14"/>
      <c r="CR528" s="14"/>
      <c r="CS528" s="14"/>
      <c r="CT528" s="14"/>
      <c r="CU528" s="14"/>
      <c r="CV528" s="14"/>
      <c r="CW528" s="14"/>
      <c r="CX528" s="14"/>
      <c r="CY528" s="14"/>
      <c r="CZ528" s="14"/>
      <c r="DA528" s="14"/>
      <c r="DB528" s="14"/>
      <c r="DC528" s="14"/>
      <c r="DD528" s="14"/>
      <c r="DE528" s="14"/>
      <c r="DF528" s="14"/>
      <c r="DG528" s="14"/>
      <c r="DH528" s="14"/>
      <c r="DI528" s="14"/>
      <c r="DJ528" s="14"/>
      <c r="DK528" s="14"/>
      <c r="DL528" s="14"/>
      <c r="DM528" s="14"/>
      <c r="DN528" s="14"/>
      <c r="DO528" s="14"/>
      <c r="DP528" s="55">
        <v>0</v>
      </c>
      <c r="DQ528" s="66">
        <v>0</v>
      </c>
      <c r="DR528" s="31">
        <v>1</v>
      </c>
      <c r="DS528" s="43">
        <f>PRODUCT(Таблица1[[#This Row],[РЕЙТИНГ НТЛ]:[РЕГ НТЛ]])</f>
        <v>0</v>
      </c>
      <c r="DT528" s="74">
        <f>SUM(Таблица1[[#This Row],[РЕЙТИНГ DPT]:[РЕЙТИНГ НТЛ]])</f>
        <v>0</v>
      </c>
    </row>
    <row r="529" spans="1:124" x14ac:dyDescent="0.25">
      <c r="A529" s="13">
        <v>23</v>
      </c>
      <c r="B529" s="14" t="s">
        <v>250</v>
      </c>
      <c r="C529" s="18" t="s">
        <v>104</v>
      </c>
      <c r="D529" s="14" t="s">
        <v>105</v>
      </c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 t="s">
        <v>178</v>
      </c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  <c r="CQ529" s="14"/>
      <c r="CR529" s="14"/>
      <c r="CS529" s="14"/>
      <c r="CT529" s="14"/>
      <c r="CU529" s="14"/>
      <c r="CV529" s="14"/>
      <c r="CW529" s="14"/>
      <c r="CX529" s="14"/>
      <c r="CY529" s="14"/>
      <c r="CZ529" s="14"/>
      <c r="DA529" s="14"/>
      <c r="DB529" s="14"/>
      <c r="DC529" s="14"/>
      <c r="DD529" s="14"/>
      <c r="DE529" s="14"/>
      <c r="DF529" s="14"/>
      <c r="DG529" s="14"/>
      <c r="DH529" s="14"/>
      <c r="DI529" s="14"/>
      <c r="DJ529" s="14"/>
      <c r="DK529" s="14"/>
      <c r="DL529" s="14"/>
      <c r="DM529" s="14"/>
      <c r="DN529" s="14"/>
      <c r="DO529" s="14"/>
      <c r="DP529" s="55">
        <v>0</v>
      </c>
      <c r="DQ529" s="66">
        <v>0</v>
      </c>
      <c r="DR529" s="16">
        <v>1</v>
      </c>
      <c r="DS529" s="43">
        <f>PRODUCT(Таблица1[[#This Row],[РЕЙТИНГ НТЛ]:[РЕГ НТЛ]])</f>
        <v>0</v>
      </c>
      <c r="DT529" s="74">
        <f>SUM(Таблица1[[#This Row],[РЕЙТИНГ DPT]:[РЕЙТИНГ НТЛ]])</f>
        <v>0</v>
      </c>
    </row>
    <row r="530" spans="1:124" x14ac:dyDescent="0.25">
      <c r="A530" s="13">
        <v>17</v>
      </c>
      <c r="B530" s="14" t="s">
        <v>249</v>
      </c>
      <c r="C530" s="18" t="s">
        <v>104</v>
      </c>
      <c r="D530" s="14" t="s">
        <v>105</v>
      </c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 t="s">
        <v>178</v>
      </c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  <c r="CQ530" s="14"/>
      <c r="CR530" s="14"/>
      <c r="CS530" s="14"/>
      <c r="CT530" s="14"/>
      <c r="CU530" s="14"/>
      <c r="CV530" s="14"/>
      <c r="CW530" s="14"/>
      <c r="CX530" s="14"/>
      <c r="CY530" s="14"/>
      <c r="CZ530" s="14"/>
      <c r="DA530" s="14"/>
      <c r="DB530" s="14"/>
      <c r="DC530" s="14"/>
      <c r="DD530" s="14"/>
      <c r="DE530" s="14"/>
      <c r="DF530" s="14"/>
      <c r="DG530" s="14"/>
      <c r="DH530" s="14"/>
      <c r="DI530" s="14"/>
      <c r="DJ530" s="14"/>
      <c r="DK530" s="14"/>
      <c r="DL530" s="14"/>
      <c r="DM530" s="14"/>
      <c r="DN530" s="14"/>
      <c r="DO530" s="14"/>
      <c r="DP530" s="55">
        <v>0</v>
      </c>
      <c r="DQ530" s="66">
        <v>0</v>
      </c>
      <c r="DR530" s="16">
        <v>1</v>
      </c>
      <c r="DS530" s="43">
        <f>PRODUCT(Таблица1[[#This Row],[РЕЙТИНГ НТЛ]:[РЕГ НТЛ]])</f>
        <v>0</v>
      </c>
      <c r="DT530" s="74">
        <f>SUM(Таблица1[[#This Row],[РЕЙТИНГ DPT]:[РЕЙТИНГ НТЛ]])</f>
        <v>0</v>
      </c>
    </row>
    <row r="531" spans="1:124" x14ac:dyDescent="0.25">
      <c r="A531" s="13">
        <v>41</v>
      </c>
      <c r="B531" s="14" t="s">
        <v>313</v>
      </c>
      <c r="C531" s="18" t="s">
        <v>116</v>
      </c>
      <c r="D531" s="14" t="s">
        <v>117</v>
      </c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 t="s">
        <v>178</v>
      </c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20"/>
      <c r="AR531" s="20"/>
      <c r="AS531" s="20"/>
      <c r="AT531" s="20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55">
        <v>0</v>
      </c>
      <c r="DQ531" s="66">
        <v>0</v>
      </c>
      <c r="DR531" s="16">
        <v>0</v>
      </c>
      <c r="DS531" s="43">
        <f>PRODUCT(Таблица1[[#This Row],[РЕЙТИНГ НТЛ]:[РЕГ НТЛ]])</f>
        <v>0</v>
      </c>
      <c r="DT531" s="74">
        <f>SUM(Таблица1[[#This Row],[РЕЙТИНГ DPT]:[РЕЙТИНГ НТЛ]])</f>
        <v>0</v>
      </c>
    </row>
    <row r="532" spans="1:124" x14ac:dyDescent="0.25">
      <c r="A532" s="13">
        <v>18</v>
      </c>
      <c r="B532" s="14" t="s">
        <v>316</v>
      </c>
      <c r="C532" s="18" t="s">
        <v>104</v>
      </c>
      <c r="D532" s="14" t="s">
        <v>105</v>
      </c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 t="s">
        <v>179</v>
      </c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55">
        <v>0</v>
      </c>
      <c r="DQ532" s="66">
        <v>0</v>
      </c>
      <c r="DR532" s="16">
        <v>1</v>
      </c>
      <c r="DS532" s="43">
        <f>PRODUCT(Таблица1[[#This Row],[РЕЙТИНГ НТЛ]:[РЕГ НТЛ]])</f>
        <v>0</v>
      </c>
      <c r="DT532" s="74">
        <f>SUM(Таблица1[[#This Row],[РЕЙТИНГ DPT]:[РЕЙТИНГ НТЛ]])</f>
        <v>0</v>
      </c>
    </row>
    <row r="533" spans="1:124" x14ac:dyDescent="0.25">
      <c r="A533" s="13">
        <v>28</v>
      </c>
      <c r="B533" s="14" t="s">
        <v>274</v>
      </c>
      <c r="C533" s="18" t="s">
        <v>106</v>
      </c>
      <c r="D533" s="14" t="s">
        <v>114</v>
      </c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 t="s">
        <v>179</v>
      </c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20"/>
      <c r="AR533" s="20"/>
      <c r="AS533" s="20"/>
      <c r="AT533" s="20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55">
        <v>0</v>
      </c>
      <c r="DQ533" s="66">
        <v>0</v>
      </c>
      <c r="DR533" s="16">
        <v>1</v>
      </c>
      <c r="DS533" s="43">
        <f>PRODUCT(Таблица1[[#This Row],[РЕЙТИНГ НТЛ]:[РЕГ НТЛ]])</f>
        <v>0</v>
      </c>
      <c r="DT533" s="74">
        <f>SUM(Таблица1[[#This Row],[РЕЙТИНГ DPT]:[РЕЙТИНГ НТЛ]])</f>
        <v>0</v>
      </c>
    </row>
    <row r="534" spans="1:124" x14ac:dyDescent="0.25">
      <c r="A534" s="13">
        <v>46</v>
      </c>
      <c r="B534" s="14" t="s">
        <v>251</v>
      </c>
      <c r="C534" s="18" t="s">
        <v>102</v>
      </c>
      <c r="D534" s="14" t="s">
        <v>103</v>
      </c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>
        <v>1</v>
      </c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55">
        <v>0</v>
      </c>
      <c r="DQ534" s="49">
        <v>3</v>
      </c>
      <c r="DR534" s="16">
        <v>1</v>
      </c>
      <c r="DS534" s="43">
        <f>PRODUCT(Таблица1[[#This Row],[РЕЙТИНГ НТЛ]:[РЕГ НТЛ]])</f>
        <v>3</v>
      </c>
      <c r="DT534" s="74">
        <f>SUM(Таблица1[[#This Row],[РЕЙТИНГ DPT]:[РЕЙТИНГ НТЛ]])</f>
        <v>3</v>
      </c>
    </row>
    <row r="535" spans="1:124" x14ac:dyDescent="0.25">
      <c r="A535" s="13">
        <v>61</v>
      </c>
      <c r="B535" s="14" t="s">
        <v>243</v>
      </c>
      <c r="C535" s="18" t="s">
        <v>104</v>
      </c>
      <c r="D535" s="14" t="s">
        <v>105</v>
      </c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>
        <v>2</v>
      </c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55">
        <v>0</v>
      </c>
      <c r="DQ535" s="49">
        <v>2</v>
      </c>
      <c r="DR535" s="16">
        <v>1</v>
      </c>
      <c r="DS535" s="43">
        <f>PRODUCT(Таблица1[[#This Row],[РЕЙТИНГ НТЛ]:[РЕГ НТЛ]])</f>
        <v>2</v>
      </c>
      <c r="DT535" s="74">
        <f>SUM(Таблица1[[#This Row],[РЕЙТИНГ DPT]:[РЕЙТИНГ НТЛ]])</f>
        <v>2</v>
      </c>
    </row>
    <row r="536" spans="1:124" x14ac:dyDescent="0.25">
      <c r="A536" s="13">
        <v>8</v>
      </c>
      <c r="B536" s="14" t="s">
        <v>241</v>
      </c>
      <c r="C536" s="18" t="s">
        <v>106</v>
      </c>
      <c r="D536" s="14" t="s">
        <v>108</v>
      </c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>
        <v>3</v>
      </c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55">
        <v>0</v>
      </c>
      <c r="DQ536" s="49">
        <v>2</v>
      </c>
      <c r="DR536" s="16">
        <v>0</v>
      </c>
      <c r="DS536" s="43">
        <f>PRODUCT(Таблица1[[#This Row],[РЕЙТИНГ НТЛ]:[РЕГ НТЛ]])</f>
        <v>0</v>
      </c>
      <c r="DT536" s="74">
        <f>SUM(Таблица1[[#This Row],[РЕЙТИНГ DPT]:[РЕЙТИНГ НТЛ]])</f>
        <v>2</v>
      </c>
    </row>
    <row r="537" spans="1:124" x14ac:dyDescent="0.25">
      <c r="A537" s="13">
        <v>2</v>
      </c>
      <c r="B537" s="14" t="s">
        <v>242</v>
      </c>
      <c r="C537" s="18" t="s">
        <v>104</v>
      </c>
      <c r="D537" s="14" t="s">
        <v>105</v>
      </c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>
        <v>4</v>
      </c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55">
        <v>0</v>
      </c>
      <c r="DQ537" s="49">
        <v>1</v>
      </c>
      <c r="DR537" s="19">
        <v>1</v>
      </c>
      <c r="DS537" s="43">
        <f>PRODUCT(Таблица1[[#This Row],[РЕЙТИНГ НТЛ]:[РЕГ НТЛ]])</f>
        <v>1</v>
      </c>
      <c r="DT537" s="74">
        <f>SUM(Таблица1[[#This Row],[РЕЙТИНГ DPT]:[РЕЙТИНГ НТЛ]])</f>
        <v>1</v>
      </c>
    </row>
    <row r="538" spans="1:124" x14ac:dyDescent="0.25">
      <c r="A538" s="13">
        <v>3</v>
      </c>
      <c r="B538" s="14" t="s">
        <v>244</v>
      </c>
      <c r="C538" s="18" t="s">
        <v>153</v>
      </c>
      <c r="D538" s="14" t="s">
        <v>145</v>
      </c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>
        <v>5</v>
      </c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55">
        <v>0</v>
      </c>
      <c r="DQ538" s="49">
        <v>1</v>
      </c>
      <c r="DR538" s="16">
        <v>0</v>
      </c>
      <c r="DS538" s="43">
        <f>PRODUCT(Таблица1[[#This Row],[РЕЙТИНГ НТЛ]:[РЕГ НТЛ]])</f>
        <v>0</v>
      </c>
      <c r="DT538" s="74">
        <f>SUM(Таблица1[[#This Row],[РЕЙТИНГ DPT]:[РЕЙТИНГ НТЛ]])</f>
        <v>1</v>
      </c>
    </row>
    <row r="539" spans="1:124" x14ac:dyDescent="0.25">
      <c r="A539" s="13">
        <v>47</v>
      </c>
      <c r="B539" s="14" t="s">
        <v>253</v>
      </c>
      <c r="C539" s="18" t="s">
        <v>104</v>
      </c>
      <c r="D539" s="14" t="s">
        <v>105</v>
      </c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>
        <v>6</v>
      </c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55">
        <v>0</v>
      </c>
      <c r="DQ539" s="49">
        <v>1</v>
      </c>
      <c r="DR539" s="16">
        <v>1</v>
      </c>
      <c r="DS539" s="43">
        <f>PRODUCT(Таблица1[[#This Row],[РЕЙТИНГ НТЛ]:[РЕГ НТЛ]])</f>
        <v>1</v>
      </c>
      <c r="DT539" s="74">
        <f>SUM(Таблица1[[#This Row],[РЕЙТИНГ DPT]:[РЕЙТИНГ НТЛ]])</f>
        <v>1</v>
      </c>
    </row>
    <row r="540" spans="1:124" x14ac:dyDescent="0.25">
      <c r="A540" s="13">
        <v>46</v>
      </c>
      <c r="B540" s="14" t="s">
        <v>251</v>
      </c>
      <c r="C540" s="18" t="s">
        <v>102</v>
      </c>
      <c r="D540" s="14" t="s">
        <v>103</v>
      </c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>
        <v>1</v>
      </c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20"/>
      <c r="AR540" s="20"/>
      <c r="AS540" s="20"/>
      <c r="AT540" s="20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55">
        <v>0</v>
      </c>
      <c r="DQ540" s="49">
        <v>3</v>
      </c>
      <c r="DR540" s="16">
        <v>1</v>
      </c>
      <c r="DS540" s="43">
        <f>PRODUCT(Таблица1[[#This Row],[РЕЙТИНГ НТЛ]:[РЕГ НТЛ]])</f>
        <v>3</v>
      </c>
      <c r="DT540" s="74">
        <f>SUM(Таблица1[[#This Row],[РЕЙТИНГ DPT]:[РЕЙТИНГ НТЛ]])</f>
        <v>3</v>
      </c>
    </row>
    <row r="541" spans="1:124" x14ac:dyDescent="0.25">
      <c r="A541" s="13">
        <v>44</v>
      </c>
      <c r="B541" s="14" t="s">
        <v>315</v>
      </c>
      <c r="C541" s="18" t="s">
        <v>104</v>
      </c>
      <c r="D541" s="14" t="s">
        <v>105</v>
      </c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>
        <v>2</v>
      </c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55">
        <v>0</v>
      </c>
      <c r="DQ541" s="49">
        <v>2</v>
      </c>
      <c r="DR541" s="16">
        <v>1</v>
      </c>
      <c r="DS541" s="43">
        <f>PRODUCT(Таблица1[[#This Row],[РЕЙТИНГ НТЛ]:[РЕГ НТЛ]])</f>
        <v>2</v>
      </c>
      <c r="DT541" s="74">
        <f>SUM(Таблица1[[#This Row],[РЕЙТИНГ DPT]:[РЕЙТИНГ НТЛ]])</f>
        <v>2</v>
      </c>
    </row>
    <row r="542" spans="1:124" x14ac:dyDescent="0.25">
      <c r="A542" s="13">
        <v>8</v>
      </c>
      <c r="B542" s="14" t="s">
        <v>241</v>
      </c>
      <c r="C542" s="18" t="s">
        <v>106</v>
      </c>
      <c r="D542" s="14" t="s">
        <v>108</v>
      </c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>
        <v>3</v>
      </c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55">
        <v>0</v>
      </c>
      <c r="DQ542" s="49">
        <v>2</v>
      </c>
      <c r="DR542" s="16">
        <v>0</v>
      </c>
      <c r="DS542" s="43">
        <f>PRODUCT(Таблица1[[#This Row],[РЕЙТИНГ НТЛ]:[РЕГ НТЛ]])</f>
        <v>0</v>
      </c>
      <c r="DT542" s="74">
        <f>SUM(Таблица1[[#This Row],[РЕЙТИНГ DPT]:[РЕЙТИНГ НТЛ]])</f>
        <v>2</v>
      </c>
    </row>
    <row r="543" spans="1:124" x14ac:dyDescent="0.25">
      <c r="A543" s="13">
        <v>65</v>
      </c>
      <c r="B543" s="14" t="s">
        <v>228</v>
      </c>
      <c r="C543" s="18" t="s">
        <v>102</v>
      </c>
      <c r="D543" s="14" t="s">
        <v>103</v>
      </c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20"/>
      <c r="X543" s="20">
        <v>4</v>
      </c>
      <c r="Y543" s="20"/>
      <c r="Z543" s="20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55">
        <v>0</v>
      </c>
      <c r="DQ543" s="49">
        <v>1</v>
      </c>
      <c r="DR543" s="16">
        <v>1</v>
      </c>
      <c r="DS543" s="43">
        <f>PRODUCT(Таблица1[[#This Row],[РЕЙТИНГ НТЛ]:[РЕГ НТЛ]])</f>
        <v>1</v>
      </c>
      <c r="DT543" s="74">
        <f>SUM(Таблица1[[#This Row],[РЕЙТИНГ DPT]:[РЕЙТИНГ НТЛ]])</f>
        <v>1</v>
      </c>
    </row>
    <row r="544" spans="1:124" x14ac:dyDescent="0.25">
      <c r="A544" s="13">
        <v>5</v>
      </c>
      <c r="B544" s="14" t="s">
        <v>260</v>
      </c>
      <c r="C544" s="18" t="s">
        <v>102</v>
      </c>
      <c r="D544" s="14" t="s">
        <v>103</v>
      </c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>
        <v>5</v>
      </c>
      <c r="Y544" s="14"/>
      <c r="Z544" s="14"/>
      <c r="AA544" s="14"/>
      <c r="AB544" s="14"/>
      <c r="AC544" s="14"/>
      <c r="AD544" s="14"/>
      <c r="AE544" s="14"/>
      <c r="AF544" s="14"/>
      <c r="AG544" s="20"/>
      <c r="AH544" s="20"/>
      <c r="AI544" s="20"/>
      <c r="AJ544" s="20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55">
        <v>0</v>
      </c>
      <c r="DQ544" s="49">
        <v>1</v>
      </c>
      <c r="DR544" s="16">
        <v>1</v>
      </c>
      <c r="DS544" s="43">
        <f>PRODUCT(Таблица1[[#This Row],[РЕЙТИНГ НТЛ]:[РЕГ НТЛ]])</f>
        <v>1</v>
      </c>
      <c r="DT544" s="74">
        <f>SUM(Таблица1[[#This Row],[РЕЙТИНГ DPT]:[РЕЙТИНГ НТЛ]])</f>
        <v>1</v>
      </c>
    </row>
    <row r="545" spans="1:124" x14ac:dyDescent="0.25">
      <c r="A545" s="13">
        <v>3</v>
      </c>
      <c r="B545" s="14" t="s">
        <v>244</v>
      </c>
      <c r="C545" s="18" t="s">
        <v>153</v>
      </c>
      <c r="D545" s="14" t="s">
        <v>145</v>
      </c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>
        <v>6</v>
      </c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55">
        <v>0</v>
      </c>
      <c r="DQ545" s="49">
        <v>1</v>
      </c>
      <c r="DR545" s="16">
        <v>0</v>
      </c>
      <c r="DS545" s="43">
        <f>PRODUCT(Таблица1[[#This Row],[РЕЙТИНГ НТЛ]:[РЕГ НТЛ]])</f>
        <v>0</v>
      </c>
      <c r="DT545" s="74">
        <f>SUM(Таблица1[[#This Row],[РЕЙТИНГ DPT]:[РЕЙТИНГ НТЛ]])</f>
        <v>1</v>
      </c>
    </row>
    <row r="546" spans="1:124" x14ac:dyDescent="0.25">
      <c r="A546" s="13">
        <v>2</v>
      </c>
      <c r="B546" s="14" t="s">
        <v>242</v>
      </c>
      <c r="C546" s="14" t="s">
        <v>104</v>
      </c>
      <c r="D546" s="14" t="s">
        <v>105</v>
      </c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>
        <v>7</v>
      </c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55">
        <v>0</v>
      </c>
      <c r="DQ546" s="66">
        <v>0</v>
      </c>
      <c r="DR546" s="19">
        <v>1</v>
      </c>
      <c r="DS546" s="43">
        <f>PRODUCT(Таблица1[[#This Row],[РЕЙТИНГ НТЛ]:[РЕГ НТЛ]])</f>
        <v>0</v>
      </c>
      <c r="DT546" s="74">
        <f>SUM(Таблица1[[#This Row],[РЕЙТИНГ DPT]:[РЕЙТИНГ НТЛ]])</f>
        <v>0</v>
      </c>
    </row>
    <row r="547" spans="1:124" x14ac:dyDescent="0.25">
      <c r="A547" s="13">
        <v>33</v>
      </c>
      <c r="B547" s="14" t="s">
        <v>278</v>
      </c>
      <c r="C547" s="14" t="s">
        <v>102</v>
      </c>
      <c r="D547" s="14" t="s">
        <v>103</v>
      </c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 t="s">
        <v>121</v>
      </c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20"/>
      <c r="AR547" s="20"/>
      <c r="AS547" s="20"/>
      <c r="AT547" s="20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55">
        <v>0</v>
      </c>
      <c r="DQ547" s="66">
        <v>0</v>
      </c>
      <c r="DR547" s="16">
        <v>1</v>
      </c>
      <c r="DS547" s="43">
        <f>PRODUCT(Таблица1[[#This Row],[РЕЙТИНГ НТЛ]:[РЕГ НТЛ]])</f>
        <v>0</v>
      </c>
      <c r="DT547" s="74">
        <f>SUM(Таблица1[[#This Row],[РЕЙТИНГ DPT]:[РЕЙТИНГ НТЛ]])</f>
        <v>0</v>
      </c>
    </row>
    <row r="548" spans="1:124" x14ac:dyDescent="0.25">
      <c r="A548" s="13">
        <v>60</v>
      </c>
      <c r="B548" s="14" t="s">
        <v>290</v>
      </c>
      <c r="C548" s="14" t="s">
        <v>102</v>
      </c>
      <c r="D548" s="14" t="s">
        <v>103</v>
      </c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 t="s">
        <v>121</v>
      </c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20"/>
      <c r="AR548" s="20"/>
      <c r="AS548" s="20"/>
      <c r="AT548" s="20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55">
        <v>0</v>
      </c>
      <c r="DQ548" s="66">
        <v>0</v>
      </c>
      <c r="DR548" s="16">
        <v>0</v>
      </c>
      <c r="DS548" s="43">
        <f>PRODUCT(Таблица1[[#This Row],[РЕЙТИНГ НТЛ]:[РЕГ НТЛ]])</f>
        <v>0</v>
      </c>
      <c r="DT548" s="74">
        <f>SUM(Таблица1[[#This Row],[РЕЙТИНГ DPT]:[РЕЙТИНГ НТЛ]])</f>
        <v>0</v>
      </c>
    </row>
    <row r="549" spans="1:124" x14ac:dyDescent="0.25">
      <c r="A549" s="13">
        <v>13</v>
      </c>
      <c r="B549" s="14" t="s">
        <v>237</v>
      </c>
      <c r="C549" s="14" t="s">
        <v>102</v>
      </c>
      <c r="D549" s="14" t="s">
        <v>103</v>
      </c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 t="s">
        <v>123</v>
      </c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20"/>
      <c r="AR549" s="20"/>
      <c r="AS549" s="20"/>
      <c r="AT549" s="20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55">
        <v>0</v>
      </c>
      <c r="DQ549" s="66">
        <v>0</v>
      </c>
      <c r="DR549" s="16">
        <v>1</v>
      </c>
      <c r="DS549" s="43">
        <f>PRODUCT(Таблица1[[#This Row],[РЕЙТИНГ НТЛ]:[РЕГ НТЛ]])</f>
        <v>0</v>
      </c>
      <c r="DT549" s="74">
        <f>SUM(Таблица1[[#This Row],[РЕЙТИНГ DPT]:[РЕЙТИНГ НТЛ]])</f>
        <v>0</v>
      </c>
    </row>
    <row r="550" spans="1:124" x14ac:dyDescent="0.25">
      <c r="A550" s="21">
        <v>7</v>
      </c>
      <c r="B550" s="18" t="s">
        <v>235</v>
      </c>
      <c r="C550" s="14" t="s">
        <v>106</v>
      </c>
      <c r="D550" s="18" t="s">
        <v>114</v>
      </c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 t="s">
        <v>123</v>
      </c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  <c r="BO550" s="18"/>
      <c r="BP550" s="18"/>
      <c r="BQ550" s="18"/>
      <c r="BR550" s="18"/>
      <c r="BS550" s="18"/>
      <c r="BT550" s="18"/>
      <c r="BU550" s="18"/>
      <c r="BV550" s="18"/>
      <c r="BW550" s="18"/>
      <c r="BX550" s="18"/>
      <c r="BY550" s="18"/>
      <c r="BZ550" s="18"/>
      <c r="CA550" s="18"/>
      <c r="CB550" s="18"/>
      <c r="CC550" s="18"/>
      <c r="CD550" s="18"/>
      <c r="CE550" s="18"/>
      <c r="CF550" s="18"/>
      <c r="CG550" s="18"/>
      <c r="CH550" s="18"/>
      <c r="CI550" s="18"/>
      <c r="CJ550" s="18"/>
      <c r="CK550" s="18"/>
      <c r="CL550" s="18"/>
      <c r="CM550" s="18"/>
      <c r="CN550" s="18"/>
      <c r="CO550" s="18"/>
      <c r="CP550" s="18"/>
      <c r="CQ550" s="18"/>
      <c r="CR550" s="18"/>
      <c r="CS550" s="18"/>
      <c r="CT550" s="18"/>
      <c r="CU550" s="18"/>
      <c r="CV550" s="18"/>
      <c r="CW550" s="18"/>
      <c r="CX550" s="18"/>
      <c r="CY550" s="18"/>
      <c r="CZ550" s="18"/>
      <c r="DA550" s="18"/>
      <c r="DB550" s="18"/>
      <c r="DC550" s="18"/>
      <c r="DD550" s="18"/>
      <c r="DE550" s="18"/>
      <c r="DF550" s="18"/>
      <c r="DG550" s="18"/>
      <c r="DH550" s="18"/>
      <c r="DI550" s="18"/>
      <c r="DJ550" s="18"/>
      <c r="DK550" s="18"/>
      <c r="DL550" s="18"/>
      <c r="DM550" s="18"/>
      <c r="DN550" s="18"/>
      <c r="DO550" s="18"/>
      <c r="DP550" s="55">
        <v>0</v>
      </c>
      <c r="DQ550" s="66">
        <v>0</v>
      </c>
      <c r="DR550" s="16">
        <v>1</v>
      </c>
      <c r="DS550" s="44">
        <f>PRODUCT(Таблица1[[#This Row],[РЕЙТИНГ НТЛ]:[РЕГ НТЛ]])</f>
        <v>0</v>
      </c>
      <c r="DT550" s="74">
        <f>SUM(Таблица1[[#This Row],[РЕЙТИНГ DPT]:[РЕЙТИНГ НТЛ]])</f>
        <v>0</v>
      </c>
    </row>
    <row r="551" spans="1:124" x14ac:dyDescent="0.25">
      <c r="A551" s="13">
        <v>16</v>
      </c>
      <c r="B551" s="14" t="s">
        <v>266</v>
      </c>
      <c r="C551" s="14" t="s">
        <v>102</v>
      </c>
      <c r="D551" s="14" t="s">
        <v>103</v>
      </c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 t="s">
        <v>177</v>
      </c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55">
        <v>0</v>
      </c>
      <c r="DQ551" s="66">
        <v>0</v>
      </c>
      <c r="DR551" s="16">
        <v>0</v>
      </c>
      <c r="DS551" s="43">
        <f>PRODUCT(Таблица1[[#This Row],[РЕЙТИНГ НТЛ]:[РЕГ НТЛ]])</f>
        <v>0</v>
      </c>
      <c r="DT551" s="74">
        <f>SUM(Таблица1[[#This Row],[РЕЙТИНГ DPT]:[РЕЙТИНГ НТЛ]])</f>
        <v>0</v>
      </c>
    </row>
    <row r="552" spans="1:124" x14ac:dyDescent="0.25">
      <c r="A552" s="13">
        <v>61</v>
      </c>
      <c r="B552" s="14" t="s">
        <v>243</v>
      </c>
      <c r="C552" s="14" t="s">
        <v>104</v>
      </c>
      <c r="D552" s="14" t="s">
        <v>105</v>
      </c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 t="s">
        <v>177</v>
      </c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55">
        <v>0</v>
      </c>
      <c r="DQ552" s="66">
        <v>0</v>
      </c>
      <c r="DR552" s="16">
        <v>1</v>
      </c>
      <c r="DS552" s="43">
        <f>PRODUCT(Таблица1[[#This Row],[РЕЙТИНГ НТЛ]:[РЕГ НТЛ]])</f>
        <v>0</v>
      </c>
      <c r="DT552" s="74">
        <f>SUM(Таблица1[[#This Row],[РЕЙТИНГ DPT]:[РЕЙТИНГ НТЛ]])</f>
        <v>0</v>
      </c>
    </row>
    <row r="553" spans="1:124" x14ac:dyDescent="0.25">
      <c r="A553" s="13">
        <v>74</v>
      </c>
      <c r="B553" s="14" t="s">
        <v>256</v>
      </c>
      <c r="C553" s="14" t="s">
        <v>104</v>
      </c>
      <c r="D553" s="14" t="s">
        <v>105</v>
      </c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 t="s">
        <v>177</v>
      </c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55">
        <v>0</v>
      </c>
      <c r="DQ553" s="66">
        <v>0</v>
      </c>
      <c r="DR553" s="16">
        <v>1</v>
      </c>
      <c r="DS553" s="43">
        <f>PRODUCT(Таблица1[[#This Row],[РЕЙТИНГ НТЛ]:[РЕГ НТЛ]])</f>
        <v>0</v>
      </c>
      <c r="DT553" s="74">
        <f>SUM(Таблица1[[#This Row],[РЕЙТИНГ DPT]:[РЕЙТИНГ НТЛ]])</f>
        <v>0</v>
      </c>
    </row>
    <row r="554" spans="1:124" x14ac:dyDescent="0.25">
      <c r="A554" s="21">
        <v>31</v>
      </c>
      <c r="B554" s="18" t="s">
        <v>252</v>
      </c>
      <c r="C554" s="14" t="s">
        <v>104</v>
      </c>
      <c r="D554" s="18" t="s">
        <v>105</v>
      </c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 t="s">
        <v>177</v>
      </c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  <c r="BO554" s="18"/>
      <c r="BP554" s="18"/>
      <c r="BQ554" s="18"/>
      <c r="BR554" s="18"/>
      <c r="BS554" s="18"/>
      <c r="BT554" s="18"/>
      <c r="BU554" s="18"/>
      <c r="BV554" s="18"/>
      <c r="BW554" s="18"/>
      <c r="BX554" s="18"/>
      <c r="BY554" s="18"/>
      <c r="BZ554" s="18"/>
      <c r="CA554" s="18"/>
      <c r="CB554" s="18"/>
      <c r="CC554" s="18"/>
      <c r="CD554" s="18"/>
      <c r="CE554" s="18"/>
      <c r="CF554" s="18"/>
      <c r="CG554" s="18"/>
      <c r="CH554" s="18"/>
      <c r="CI554" s="18"/>
      <c r="CJ554" s="18"/>
      <c r="CK554" s="18"/>
      <c r="CL554" s="18"/>
      <c r="CM554" s="18"/>
      <c r="CN554" s="18"/>
      <c r="CO554" s="18"/>
      <c r="CP554" s="18"/>
      <c r="CQ554" s="18"/>
      <c r="CR554" s="18"/>
      <c r="CS554" s="18"/>
      <c r="CT554" s="18"/>
      <c r="CU554" s="18"/>
      <c r="CV554" s="18"/>
      <c r="CW554" s="18"/>
      <c r="CX554" s="18"/>
      <c r="CY554" s="18"/>
      <c r="CZ554" s="18"/>
      <c r="DA554" s="18"/>
      <c r="DB554" s="18"/>
      <c r="DC554" s="18"/>
      <c r="DD554" s="18"/>
      <c r="DE554" s="18"/>
      <c r="DF554" s="18"/>
      <c r="DG554" s="18"/>
      <c r="DH554" s="18"/>
      <c r="DI554" s="18"/>
      <c r="DJ554" s="18"/>
      <c r="DK554" s="18"/>
      <c r="DL554" s="18"/>
      <c r="DM554" s="18"/>
      <c r="DN554" s="18"/>
      <c r="DO554" s="18"/>
      <c r="DP554" s="55">
        <v>0</v>
      </c>
      <c r="DQ554" s="66">
        <v>0</v>
      </c>
      <c r="DR554" s="16">
        <v>1</v>
      </c>
      <c r="DS554" s="44">
        <f>PRODUCT(Таблица1[[#This Row],[РЕЙТИНГ НТЛ]:[РЕГ НТЛ]])</f>
        <v>0</v>
      </c>
      <c r="DT554" s="74">
        <f>SUM(Таблица1[[#This Row],[РЕЙТИНГ DPT]:[РЕЙТИНГ НТЛ]])</f>
        <v>0</v>
      </c>
    </row>
    <row r="555" spans="1:124" x14ac:dyDescent="0.25">
      <c r="A555" s="13">
        <v>39</v>
      </c>
      <c r="B555" s="14" t="s">
        <v>255</v>
      </c>
      <c r="C555" s="14" t="s">
        <v>156</v>
      </c>
      <c r="D555" s="14" t="s">
        <v>151</v>
      </c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 t="s">
        <v>177</v>
      </c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55">
        <v>0</v>
      </c>
      <c r="DQ555" s="66">
        <v>0</v>
      </c>
      <c r="DR555" s="16">
        <v>0</v>
      </c>
      <c r="DS555" s="43">
        <f>PRODUCT(Таблица1[[#This Row],[РЕЙТИНГ НТЛ]:[РЕГ НТЛ]])</f>
        <v>0</v>
      </c>
      <c r="DT555" s="74">
        <f>SUM(Таблица1[[#This Row],[РЕЙТИНГ DPT]:[РЕЙТИНГ НТЛ]])</f>
        <v>0</v>
      </c>
    </row>
    <row r="556" spans="1:124" x14ac:dyDescent="0.25">
      <c r="A556" s="13">
        <v>9</v>
      </c>
      <c r="B556" s="14" t="s">
        <v>261</v>
      </c>
      <c r="C556" s="14" t="s">
        <v>102</v>
      </c>
      <c r="D556" s="14" t="s">
        <v>103</v>
      </c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 t="s">
        <v>176</v>
      </c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55">
        <v>0</v>
      </c>
      <c r="DQ556" s="66">
        <v>0</v>
      </c>
      <c r="DR556" s="31">
        <v>1</v>
      </c>
      <c r="DS556" s="43">
        <f>PRODUCT(Таблица1[[#This Row],[РЕЙТИНГ НТЛ]:[РЕГ НТЛ]])</f>
        <v>0</v>
      </c>
      <c r="DT556" s="74">
        <f>SUM(Таблица1[[#This Row],[РЕЙТИНГ DPT]:[РЕЙТИНГ НТЛ]])</f>
        <v>0</v>
      </c>
    </row>
    <row r="557" spans="1:124" x14ac:dyDescent="0.25">
      <c r="A557" s="13">
        <v>35</v>
      </c>
      <c r="B557" s="14" t="s">
        <v>245</v>
      </c>
      <c r="C557" s="14" t="s">
        <v>102</v>
      </c>
      <c r="D557" s="14" t="s">
        <v>103</v>
      </c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 t="s">
        <v>176</v>
      </c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  <c r="CQ557" s="14"/>
      <c r="CR557" s="14"/>
      <c r="CS557" s="14"/>
      <c r="CT557" s="14"/>
      <c r="CU557" s="14"/>
      <c r="CV557" s="14"/>
      <c r="CW557" s="14"/>
      <c r="CX557" s="14"/>
      <c r="CY557" s="14"/>
      <c r="CZ557" s="14"/>
      <c r="DA557" s="14"/>
      <c r="DB557" s="14"/>
      <c r="DC557" s="14"/>
      <c r="DD557" s="14"/>
      <c r="DE557" s="14"/>
      <c r="DF557" s="14"/>
      <c r="DG557" s="14"/>
      <c r="DH557" s="14"/>
      <c r="DI557" s="14"/>
      <c r="DJ557" s="14"/>
      <c r="DK557" s="14"/>
      <c r="DL557" s="14"/>
      <c r="DM557" s="14"/>
      <c r="DN557" s="14"/>
      <c r="DO557" s="14"/>
      <c r="DP557" s="55">
        <v>0</v>
      </c>
      <c r="DQ557" s="66">
        <v>0</v>
      </c>
      <c r="DR557" s="31">
        <v>1</v>
      </c>
      <c r="DS557" s="43">
        <f>PRODUCT(Таблица1[[#This Row],[РЕЙТИНГ НТЛ]:[РЕГ НТЛ]])</f>
        <v>0</v>
      </c>
      <c r="DT557" s="74">
        <f>SUM(Таблица1[[#This Row],[РЕЙТИНГ DPT]:[РЕЙТИНГ НТЛ]])</f>
        <v>0</v>
      </c>
    </row>
    <row r="558" spans="1:124" x14ac:dyDescent="0.25">
      <c r="A558" s="21">
        <v>10</v>
      </c>
      <c r="B558" s="18" t="s">
        <v>262</v>
      </c>
      <c r="C558" s="14" t="s">
        <v>102</v>
      </c>
      <c r="D558" s="18" t="s">
        <v>103</v>
      </c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 t="s">
        <v>176</v>
      </c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22"/>
      <c r="AR558" s="22"/>
      <c r="AS558" s="22"/>
      <c r="AT558" s="22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  <c r="BO558" s="18"/>
      <c r="BP558" s="18"/>
      <c r="BQ558" s="18"/>
      <c r="BR558" s="18"/>
      <c r="BS558" s="18"/>
      <c r="BT558" s="18"/>
      <c r="BU558" s="18"/>
      <c r="BV558" s="18"/>
      <c r="BW558" s="18"/>
      <c r="BX558" s="18"/>
      <c r="BY558" s="18"/>
      <c r="BZ558" s="18"/>
      <c r="CA558" s="18"/>
      <c r="CB558" s="18"/>
      <c r="CC558" s="18"/>
      <c r="CD558" s="18"/>
      <c r="CE558" s="18"/>
      <c r="CF558" s="18"/>
      <c r="CG558" s="18"/>
      <c r="CH558" s="18"/>
      <c r="CI558" s="18"/>
      <c r="CJ558" s="18"/>
      <c r="CK558" s="18"/>
      <c r="CL558" s="18"/>
      <c r="CM558" s="18"/>
      <c r="CN558" s="18"/>
      <c r="CO558" s="18"/>
      <c r="CP558" s="18"/>
      <c r="CQ558" s="18"/>
      <c r="CR558" s="18"/>
      <c r="CS558" s="18"/>
      <c r="CT558" s="18"/>
      <c r="CU558" s="18"/>
      <c r="CV558" s="18"/>
      <c r="CW558" s="18"/>
      <c r="CX558" s="18"/>
      <c r="CY558" s="18"/>
      <c r="CZ558" s="18"/>
      <c r="DA558" s="18"/>
      <c r="DB558" s="18"/>
      <c r="DC558" s="18"/>
      <c r="DD558" s="18"/>
      <c r="DE558" s="18"/>
      <c r="DF558" s="18"/>
      <c r="DG558" s="18"/>
      <c r="DH558" s="18"/>
      <c r="DI558" s="18"/>
      <c r="DJ558" s="18"/>
      <c r="DK558" s="18"/>
      <c r="DL558" s="18"/>
      <c r="DM558" s="18"/>
      <c r="DN558" s="18"/>
      <c r="DO558" s="18"/>
      <c r="DP558" s="55">
        <v>0</v>
      </c>
      <c r="DQ558" s="66">
        <v>0</v>
      </c>
      <c r="DR558" s="16">
        <v>1</v>
      </c>
      <c r="DS558" s="44">
        <f>PRODUCT(Таблица1[[#This Row],[РЕЙТИНГ НТЛ]:[РЕГ НТЛ]])</f>
        <v>0</v>
      </c>
      <c r="DT558" s="74">
        <f>SUM(Таблица1[[#This Row],[РЕЙТИНГ DPT]:[РЕЙТИНГ НТЛ]])</f>
        <v>0</v>
      </c>
    </row>
    <row r="559" spans="1:124" x14ac:dyDescent="0.25">
      <c r="A559" s="13">
        <v>34</v>
      </c>
      <c r="B559" s="14" t="s">
        <v>230</v>
      </c>
      <c r="C559" s="14" t="s">
        <v>156</v>
      </c>
      <c r="D559" s="14" t="s">
        <v>141</v>
      </c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 t="s">
        <v>176</v>
      </c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  <c r="CQ559" s="14"/>
      <c r="CR559" s="14"/>
      <c r="CS559" s="14"/>
      <c r="CT559" s="14"/>
      <c r="CU559" s="14"/>
      <c r="CV559" s="14"/>
      <c r="CW559" s="14"/>
      <c r="CX559" s="14"/>
      <c r="CY559" s="14"/>
      <c r="CZ559" s="14"/>
      <c r="DA559" s="14"/>
      <c r="DB559" s="14"/>
      <c r="DC559" s="14"/>
      <c r="DD559" s="14"/>
      <c r="DE559" s="14"/>
      <c r="DF559" s="14"/>
      <c r="DG559" s="14"/>
      <c r="DH559" s="14"/>
      <c r="DI559" s="14"/>
      <c r="DJ559" s="14"/>
      <c r="DK559" s="14"/>
      <c r="DL559" s="14"/>
      <c r="DM559" s="14"/>
      <c r="DN559" s="14"/>
      <c r="DO559" s="14"/>
      <c r="DP559" s="55">
        <v>0</v>
      </c>
      <c r="DQ559" s="66">
        <v>0</v>
      </c>
      <c r="DR559" s="16">
        <v>0</v>
      </c>
      <c r="DS559" s="43">
        <f>PRODUCT(Таблица1[[#This Row],[РЕЙТИНГ НТЛ]:[РЕГ НТЛ]])</f>
        <v>0</v>
      </c>
      <c r="DT559" s="74">
        <f>SUM(Таблица1[[#This Row],[РЕЙТИНГ DPT]:[РЕЙТИНГ НТЛ]])</f>
        <v>0</v>
      </c>
    </row>
    <row r="560" spans="1:124" x14ac:dyDescent="0.25">
      <c r="A560" s="13">
        <v>45</v>
      </c>
      <c r="B560" s="14" t="s">
        <v>430</v>
      </c>
      <c r="C560" s="14" t="s">
        <v>104</v>
      </c>
      <c r="D560" s="14" t="s">
        <v>105</v>
      </c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>
        <v>1</v>
      </c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  <c r="CQ560" s="14"/>
      <c r="CR560" s="14"/>
      <c r="CS560" s="14"/>
      <c r="CT560" s="14"/>
      <c r="CU560" s="14"/>
      <c r="CV560" s="14"/>
      <c r="CW560" s="14"/>
      <c r="CX560" s="14"/>
      <c r="CY560" s="14"/>
      <c r="CZ560" s="14"/>
      <c r="DA560" s="14"/>
      <c r="DB560" s="14"/>
      <c r="DC560" s="14"/>
      <c r="DD560" s="14"/>
      <c r="DE560" s="14"/>
      <c r="DF560" s="14"/>
      <c r="DG560" s="14"/>
      <c r="DH560" s="14"/>
      <c r="DI560" s="14"/>
      <c r="DJ560" s="14"/>
      <c r="DK560" s="14"/>
      <c r="DL560" s="14"/>
      <c r="DM560" s="14"/>
      <c r="DN560" s="14"/>
      <c r="DO560" s="14"/>
      <c r="DP560" s="55">
        <v>0</v>
      </c>
      <c r="DQ560" s="49">
        <v>6</v>
      </c>
      <c r="DR560" s="16">
        <v>1</v>
      </c>
      <c r="DS560" s="43">
        <f>PRODUCT(Таблица1[[#This Row],[РЕЙТИНГ НТЛ]:[РЕГ НТЛ]])</f>
        <v>6</v>
      </c>
      <c r="DT560" s="74">
        <f>SUM(Таблица1[[#This Row],[РЕЙТИНГ DPT]:[РЕЙТИНГ НТЛ]])</f>
        <v>6</v>
      </c>
    </row>
    <row r="561" spans="1:124" x14ac:dyDescent="0.25">
      <c r="A561" s="13">
        <v>66</v>
      </c>
      <c r="B561" s="14" t="s">
        <v>223</v>
      </c>
      <c r="C561" s="14" t="s">
        <v>102</v>
      </c>
      <c r="D561" s="14" t="s">
        <v>103</v>
      </c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>
        <v>2</v>
      </c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55">
        <v>0</v>
      </c>
      <c r="DQ561" s="49">
        <v>4</v>
      </c>
      <c r="DR561" s="31">
        <v>1</v>
      </c>
      <c r="DS561" s="43">
        <f>PRODUCT(Таблица1[[#This Row],[РЕЙТИНГ НТЛ]:[РЕГ НТЛ]])</f>
        <v>4</v>
      </c>
      <c r="DT561" s="74">
        <f>SUM(Таблица1[[#This Row],[РЕЙТИНГ DPT]:[РЕЙТИНГ НТЛ]])</f>
        <v>4</v>
      </c>
    </row>
    <row r="562" spans="1:124" x14ac:dyDescent="0.25">
      <c r="A562" s="13">
        <v>234</v>
      </c>
      <c r="B562" s="14" t="s">
        <v>226</v>
      </c>
      <c r="C562" s="14" t="s">
        <v>106</v>
      </c>
      <c r="D562" s="14" t="s">
        <v>119</v>
      </c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>
        <v>3</v>
      </c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55">
        <v>0</v>
      </c>
      <c r="DQ562" s="49">
        <v>4</v>
      </c>
      <c r="DR562" s="16">
        <v>1</v>
      </c>
      <c r="DS562" s="43">
        <f>PRODUCT(Таблица1[[#This Row],[РЕЙТИНГ НТЛ]:[РЕГ НТЛ]])</f>
        <v>4</v>
      </c>
      <c r="DT562" s="74">
        <f>SUM(Таблица1[[#This Row],[РЕЙТИНГ DPT]:[РЕЙТИНГ НТЛ]])</f>
        <v>4</v>
      </c>
    </row>
    <row r="563" spans="1:124" x14ac:dyDescent="0.25">
      <c r="A563" s="13">
        <v>41</v>
      </c>
      <c r="B563" s="14" t="s">
        <v>433</v>
      </c>
      <c r="C563" s="14" t="s">
        <v>116</v>
      </c>
      <c r="D563" s="14" t="s">
        <v>117</v>
      </c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>
        <v>4</v>
      </c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55">
        <v>0</v>
      </c>
      <c r="DQ563" s="49">
        <v>2</v>
      </c>
      <c r="DR563" s="16">
        <v>0</v>
      </c>
      <c r="DS563" s="43">
        <f>PRODUCT(Таблица1[[#This Row],[РЕЙТИНГ НТЛ]:[РЕГ НТЛ]])</f>
        <v>0</v>
      </c>
      <c r="DT563" s="74">
        <f>SUM(Таблица1[[#This Row],[РЕЙТИНГ DPT]:[РЕЙТИНГ НТЛ]])</f>
        <v>2</v>
      </c>
    </row>
    <row r="564" spans="1:124" x14ac:dyDescent="0.25">
      <c r="A564" s="13">
        <v>71</v>
      </c>
      <c r="B564" s="14" t="s">
        <v>224</v>
      </c>
      <c r="C564" s="14" t="s">
        <v>106</v>
      </c>
      <c r="D564" s="14" t="s">
        <v>120</v>
      </c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>
        <v>5</v>
      </c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55">
        <v>0</v>
      </c>
      <c r="DQ564" s="49">
        <v>2</v>
      </c>
      <c r="DR564" s="16">
        <v>1</v>
      </c>
      <c r="DS564" s="43">
        <f>PRODUCT(Таблица1[[#This Row],[РЕЙТИНГ НТЛ]:[РЕГ НТЛ]])</f>
        <v>2</v>
      </c>
      <c r="DT564" s="74">
        <f>SUM(Таблица1[[#This Row],[РЕЙТИНГ DPT]:[РЕЙТИНГ НТЛ]])</f>
        <v>2</v>
      </c>
    </row>
    <row r="565" spans="1:124" x14ac:dyDescent="0.25">
      <c r="A565" s="13">
        <v>241</v>
      </c>
      <c r="B565" s="14" t="s">
        <v>225</v>
      </c>
      <c r="C565" s="14" t="s">
        <v>156</v>
      </c>
      <c r="D565" s="14" t="s">
        <v>141</v>
      </c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>
        <v>6</v>
      </c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55">
        <v>0</v>
      </c>
      <c r="DQ565" s="49">
        <v>2</v>
      </c>
      <c r="DR565" s="16">
        <v>0</v>
      </c>
      <c r="DS565" s="43">
        <f>PRODUCT(Таблица1[[#This Row],[РЕЙТИНГ НТЛ]:[РЕГ НТЛ]])</f>
        <v>0</v>
      </c>
      <c r="DT565" s="74">
        <f>SUM(Таблица1[[#This Row],[РЕЙТИНГ DPT]:[РЕЙТИНГ НТЛ]])</f>
        <v>2</v>
      </c>
    </row>
    <row r="566" spans="1:124" x14ac:dyDescent="0.25">
      <c r="A566" s="13">
        <v>58</v>
      </c>
      <c r="B566" s="14" t="s">
        <v>435</v>
      </c>
      <c r="C566" s="14" t="s">
        <v>156</v>
      </c>
      <c r="D566" s="14" t="s">
        <v>141</v>
      </c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>
        <v>7</v>
      </c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55">
        <v>0</v>
      </c>
      <c r="DQ566" s="66">
        <v>0</v>
      </c>
      <c r="DR566" s="16">
        <v>0</v>
      </c>
      <c r="DS566" s="43">
        <f>PRODUCT(Таблица1[[#This Row],[РЕЙТИНГ НТЛ]:[РЕГ НТЛ]])</f>
        <v>0</v>
      </c>
      <c r="DT566" s="74">
        <f>SUM(Таблица1[[#This Row],[РЕЙТИНГ DPT]:[РЕЙТИНГ НТЛ]])</f>
        <v>0</v>
      </c>
    </row>
    <row r="567" spans="1:124" x14ac:dyDescent="0.25">
      <c r="A567" s="21">
        <v>28</v>
      </c>
      <c r="B567" s="14" t="s">
        <v>227</v>
      </c>
      <c r="C567" s="14" t="s">
        <v>106</v>
      </c>
      <c r="D567" s="18" t="s">
        <v>114</v>
      </c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>
        <v>8</v>
      </c>
      <c r="X567" s="18"/>
      <c r="Y567" s="18"/>
      <c r="Z567" s="18"/>
      <c r="AA567" s="18"/>
      <c r="AB567" s="18"/>
      <c r="AC567" s="18"/>
      <c r="AD567" s="18"/>
      <c r="AE567" s="18"/>
      <c r="AF567" s="18"/>
      <c r="AG567" s="22"/>
      <c r="AH567" s="22"/>
      <c r="AI567" s="22"/>
      <c r="AJ567" s="22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  <c r="BO567" s="18"/>
      <c r="BP567" s="18"/>
      <c r="BQ567" s="18"/>
      <c r="BR567" s="18"/>
      <c r="BS567" s="18"/>
      <c r="BT567" s="18"/>
      <c r="BU567" s="18"/>
      <c r="BV567" s="18"/>
      <c r="BW567" s="18"/>
      <c r="BX567" s="18"/>
      <c r="BY567" s="18"/>
      <c r="BZ567" s="18"/>
      <c r="CA567" s="18"/>
      <c r="CB567" s="18"/>
      <c r="CC567" s="18"/>
      <c r="CD567" s="18"/>
      <c r="CE567" s="18"/>
      <c r="CF567" s="18"/>
      <c r="CG567" s="18"/>
      <c r="CH567" s="18"/>
      <c r="CI567" s="18"/>
      <c r="CJ567" s="18"/>
      <c r="CK567" s="18"/>
      <c r="CL567" s="18"/>
      <c r="CM567" s="18"/>
      <c r="CN567" s="18"/>
      <c r="CO567" s="18"/>
      <c r="CP567" s="18"/>
      <c r="CQ567" s="18"/>
      <c r="CR567" s="18"/>
      <c r="CS567" s="18"/>
      <c r="CT567" s="18"/>
      <c r="CU567" s="18"/>
      <c r="CV567" s="18"/>
      <c r="CW567" s="18"/>
      <c r="CX567" s="18"/>
      <c r="CY567" s="18"/>
      <c r="CZ567" s="18"/>
      <c r="DA567" s="18"/>
      <c r="DB567" s="18"/>
      <c r="DC567" s="18"/>
      <c r="DD567" s="18"/>
      <c r="DE567" s="18"/>
      <c r="DF567" s="18"/>
      <c r="DG567" s="18"/>
      <c r="DH567" s="18"/>
      <c r="DI567" s="18"/>
      <c r="DJ567" s="18"/>
      <c r="DK567" s="18"/>
      <c r="DL567" s="18"/>
      <c r="DM567" s="18"/>
      <c r="DN567" s="18"/>
      <c r="DO567" s="18"/>
      <c r="DP567" s="55">
        <v>0</v>
      </c>
      <c r="DQ567" s="66">
        <v>0</v>
      </c>
      <c r="DR567" s="16">
        <v>1</v>
      </c>
      <c r="DS567" s="44">
        <f>PRODUCT(Таблица1[[#This Row],[РЕЙТИНГ НТЛ]:[РЕГ НТЛ]])</f>
        <v>0</v>
      </c>
      <c r="DT567" s="74">
        <f>SUM(Таблица1[[#This Row],[РЕЙТИНГ DPT]:[РЕЙТИНГ НТЛ]])</f>
        <v>0</v>
      </c>
    </row>
    <row r="568" spans="1:124" x14ac:dyDescent="0.25">
      <c r="A568" s="13">
        <v>71</v>
      </c>
      <c r="B568" s="14" t="s">
        <v>231</v>
      </c>
      <c r="C568" s="14" t="s">
        <v>106</v>
      </c>
      <c r="D568" s="14" t="s">
        <v>120</v>
      </c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>
        <v>1</v>
      </c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  <c r="CQ568" s="14"/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  <c r="DC568" s="14"/>
      <c r="DD568" s="14"/>
      <c r="DE568" s="14"/>
      <c r="DF568" s="14"/>
      <c r="DG568" s="14"/>
      <c r="DH568" s="14"/>
      <c r="DI568" s="14"/>
      <c r="DJ568" s="14"/>
      <c r="DK568" s="14"/>
      <c r="DL568" s="14"/>
      <c r="DM568" s="14"/>
      <c r="DN568" s="14"/>
      <c r="DO568" s="14"/>
      <c r="DP568" s="55">
        <v>0</v>
      </c>
      <c r="DQ568" s="49">
        <v>3</v>
      </c>
      <c r="DR568" s="16">
        <v>1</v>
      </c>
      <c r="DS568" s="43">
        <f>PRODUCT(Таблица1[[#This Row],[РЕЙТИНГ НТЛ]:[РЕГ НТЛ]])</f>
        <v>3</v>
      </c>
      <c r="DT568" s="74">
        <f>SUM(Таблица1[[#This Row],[РЕЙТИНГ DPT]:[РЕЙТИНГ НТЛ]])</f>
        <v>3</v>
      </c>
    </row>
    <row r="569" spans="1:124" x14ac:dyDescent="0.25">
      <c r="A569" s="13">
        <v>234</v>
      </c>
      <c r="B569" s="14" t="s">
        <v>232</v>
      </c>
      <c r="C569" s="14" t="s">
        <v>106</v>
      </c>
      <c r="D569" s="14" t="s">
        <v>119</v>
      </c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>
        <v>2</v>
      </c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  <c r="CQ569" s="14"/>
      <c r="CR569" s="14"/>
      <c r="CS569" s="14"/>
      <c r="CT569" s="14"/>
      <c r="CU569" s="14"/>
      <c r="CV569" s="14"/>
      <c r="CW569" s="14"/>
      <c r="CX569" s="14"/>
      <c r="CY569" s="14"/>
      <c r="CZ569" s="14"/>
      <c r="DA569" s="14"/>
      <c r="DB569" s="14"/>
      <c r="DC569" s="14"/>
      <c r="DD569" s="14"/>
      <c r="DE569" s="14"/>
      <c r="DF569" s="14"/>
      <c r="DG569" s="14"/>
      <c r="DH569" s="14"/>
      <c r="DI569" s="14"/>
      <c r="DJ569" s="14"/>
      <c r="DK569" s="14"/>
      <c r="DL569" s="14"/>
      <c r="DM569" s="14"/>
      <c r="DN569" s="14"/>
      <c r="DO569" s="14"/>
      <c r="DP569" s="55">
        <v>0</v>
      </c>
      <c r="DQ569" s="49">
        <v>2</v>
      </c>
      <c r="DR569" s="16">
        <v>1</v>
      </c>
      <c r="DS569" s="43">
        <f>PRODUCT(Таблица1[[#This Row],[РЕЙТИНГ НТЛ]:[РЕГ НТЛ]])</f>
        <v>2</v>
      </c>
      <c r="DT569" s="74">
        <f>SUM(Таблица1[[#This Row],[РЕЙТИНГ DPT]:[РЕЙТИНГ НТЛ]])</f>
        <v>2</v>
      </c>
    </row>
    <row r="570" spans="1:124" x14ac:dyDescent="0.25">
      <c r="A570" s="13">
        <v>20</v>
      </c>
      <c r="B570" s="14" t="s">
        <v>312</v>
      </c>
      <c r="C570" s="14" t="s">
        <v>116</v>
      </c>
      <c r="D570" s="14" t="s">
        <v>117</v>
      </c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>
        <v>3</v>
      </c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  <c r="DC570" s="14"/>
      <c r="DD570" s="14"/>
      <c r="DE570" s="14"/>
      <c r="DF570" s="14"/>
      <c r="DG570" s="14"/>
      <c r="DH570" s="14"/>
      <c r="DI570" s="14"/>
      <c r="DJ570" s="14"/>
      <c r="DK570" s="14"/>
      <c r="DL570" s="14"/>
      <c r="DM570" s="14"/>
      <c r="DN570" s="14"/>
      <c r="DO570" s="14"/>
      <c r="DP570" s="55">
        <v>0</v>
      </c>
      <c r="DQ570" s="49">
        <v>2</v>
      </c>
      <c r="DR570" s="16">
        <v>0</v>
      </c>
      <c r="DS570" s="43">
        <f>PRODUCT(Таблица1[[#This Row],[РЕЙТИНГ НТЛ]:[РЕГ НТЛ]])</f>
        <v>0</v>
      </c>
      <c r="DT570" s="74">
        <f>SUM(Таблица1[[#This Row],[РЕЙТИНГ DPT]:[РЕЙТИНГ НТЛ]])</f>
        <v>2</v>
      </c>
    </row>
    <row r="571" spans="1:124" x14ac:dyDescent="0.25">
      <c r="A571" s="13">
        <v>32</v>
      </c>
      <c r="B571" s="14" t="s">
        <v>277</v>
      </c>
      <c r="C571" s="14" t="s">
        <v>102</v>
      </c>
      <c r="D571" s="14" t="s">
        <v>171</v>
      </c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>
        <v>4</v>
      </c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  <c r="DC571" s="14"/>
      <c r="DD571" s="14"/>
      <c r="DE571" s="14"/>
      <c r="DF571" s="14"/>
      <c r="DG571" s="14"/>
      <c r="DH571" s="14"/>
      <c r="DI571" s="14"/>
      <c r="DJ571" s="14"/>
      <c r="DK571" s="14"/>
      <c r="DL571" s="14"/>
      <c r="DM571" s="14"/>
      <c r="DN571" s="14"/>
      <c r="DO571" s="14"/>
      <c r="DP571" s="55">
        <v>0</v>
      </c>
      <c r="DQ571" s="49">
        <v>1</v>
      </c>
      <c r="DR571" s="16">
        <v>0</v>
      </c>
      <c r="DS571" s="43">
        <f>PRODUCT(Таблица1[[#This Row],[РЕЙТИНГ НТЛ]:[РЕГ НТЛ]])</f>
        <v>0</v>
      </c>
      <c r="DT571" s="74">
        <f>SUM(Таблица1[[#This Row],[РЕЙТИНГ DPT]:[РЕЙТИНГ НТЛ]])</f>
        <v>1</v>
      </c>
    </row>
    <row r="572" spans="1:124" x14ac:dyDescent="0.25">
      <c r="A572" s="21">
        <v>70</v>
      </c>
      <c r="B572" s="18" t="s">
        <v>296</v>
      </c>
      <c r="C572" s="14" t="s">
        <v>106</v>
      </c>
      <c r="D572" s="18" t="s">
        <v>114</v>
      </c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>
        <v>5</v>
      </c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  <c r="BO572" s="18"/>
      <c r="BP572" s="18"/>
      <c r="BQ572" s="18"/>
      <c r="BR572" s="18"/>
      <c r="BS572" s="18"/>
      <c r="BT572" s="18"/>
      <c r="BU572" s="18"/>
      <c r="BV572" s="18"/>
      <c r="BW572" s="18"/>
      <c r="BX572" s="18"/>
      <c r="BY572" s="18"/>
      <c r="BZ572" s="18"/>
      <c r="CA572" s="18"/>
      <c r="CB572" s="18"/>
      <c r="CC572" s="18"/>
      <c r="CD572" s="18"/>
      <c r="CE572" s="18"/>
      <c r="CF572" s="18"/>
      <c r="CG572" s="18"/>
      <c r="CH572" s="18"/>
      <c r="CI572" s="18"/>
      <c r="CJ572" s="18"/>
      <c r="CK572" s="18"/>
      <c r="CL572" s="18"/>
      <c r="CM572" s="18"/>
      <c r="CN572" s="18"/>
      <c r="CO572" s="18"/>
      <c r="CP572" s="18"/>
      <c r="CQ572" s="18"/>
      <c r="CR572" s="18"/>
      <c r="CS572" s="18"/>
      <c r="CT572" s="18"/>
      <c r="CU572" s="18"/>
      <c r="CV572" s="18"/>
      <c r="CW572" s="18"/>
      <c r="CX572" s="18"/>
      <c r="CY572" s="18"/>
      <c r="CZ572" s="18"/>
      <c r="DA572" s="18"/>
      <c r="DB572" s="18"/>
      <c r="DC572" s="18"/>
      <c r="DD572" s="18"/>
      <c r="DE572" s="18"/>
      <c r="DF572" s="18"/>
      <c r="DG572" s="18"/>
      <c r="DH572" s="18"/>
      <c r="DI572" s="18"/>
      <c r="DJ572" s="18"/>
      <c r="DK572" s="18"/>
      <c r="DL572" s="18"/>
      <c r="DM572" s="18"/>
      <c r="DN572" s="18"/>
      <c r="DO572" s="18"/>
      <c r="DP572" s="55">
        <v>0</v>
      </c>
      <c r="DQ572" s="51">
        <v>1</v>
      </c>
      <c r="DR572" s="16">
        <v>1</v>
      </c>
      <c r="DS572" s="44">
        <f>PRODUCT(Таблица1[[#This Row],[РЕЙТИНГ НТЛ]:[РЕГ НТЛ]])</f>
        <v>1</v>
      </c>
      <c r="DT572" s="74">
        <f>SUM(Таблица1[[#This Row],[РЕЙТИНГ DPT]:[РЕЙТИНГ НТЛ]])</f>
        <v>1</v>
      </c>
    </row>
    <row r="573" spans="1:124" x14ac:dyDescent="0.25">
      <c r="A573" s="13">
        <v>63</v>
      </c>
      <c r="B573" s="14" t="s">
        <v>292</v>
      </c>
      <c r="C573" s="14" t="s">
        <v>111</v>
      </c>
      <c r="D573" s="14" t="s">
        <v>112</v>
      </c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 t="s">
        <v>173</v>
      </c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20"/>
      <c r="AR573" s="20"/>
      <c r="AS573" s="20"/>
      <c r="AT573" s="20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  <c r="DC573" s="14"/>
      <c r="DD573" s="14"/>
      <c r="DE573" s="14"/>
      <c r="DF573" s="14"/>
      <c r="DG573" s="14"/>
      <c r="DH573" s="14"/>
      <c r="DI573" s="14"/>
      <c r="DJ573" s="14"/>
      <c r="DK573" s="14"/>
      <c r="DL573" s="14"/>
      <c r="DM573" s="14"/>
      <c r="DN573" s="14"/>
      <c r="DO573" s="14"/>
      <c r="DP573" s="55">
        <v>0</v>
      </c>
      <c r="DQ573" s="66">
        <v>0</v>
      </c>
      <c r="DR573" s="16">
        <v>0</v>
      </c>
      <c r="DS573" s="43">
        <f>PRODUCT(Таблица1[[#This Row],[РЕЙТИНГ НТЛ]:[РЕГ НТЛ]])</f>
        <v>0</v>
      </c>
      <c r="DT573" s="74">
        <f>SUM(Таблица1[[#This Row],[РЕЙТИНГ DPT]:[РЕЙТИНГ НТЛ]])</f>
        <v>0</v>
      </c>
    </row>
    <row r="574" spans="1:124" x14ac:dyDescent="0.25">
      <c r="A574" s="13">
        <v>41</v>
      </c>
      <c r="B574" s="14" t="s">
        <v>313</v>
      </c>
      <c r="C574" s="14" t="s">
        <v>116</v>
      </c>
      <c r="D574" s="14" t="s">
        <v>117</v>
      </c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 t="s">
        <v>173</v>
      </c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  <c r="DC574" s="14"/>
      <c r="DD574" s="14"/>
      <c r="DE574" s="14"/>
      <c r="DF574" s="14"/>
      <c r="DG574" s="14"/>
      <c r="DH574" s="14"/>
      <c r="DI574" s="14"/>
      <c r="DJ574" s="14"/>
      <c r="DK574" s="14"/>
      <c r="DL574" s="14"/>
      <c r="DM574" s="14"/>
      <c r="DN574" s="14"/>
      <c r="DO574" s="14"/>
      <c r="DP574" s="55">
        <v>0</v>
      </c>
      <c r="DQ574" s="66">
        <v>0</v>
      </c>
      <c r="DR574" s="16">
        <v>0</v>
      </c>
      <c r="DS574" s="43">
        <f>PRODUCT(Таблица1[[#This Row],[РЕЙТИНГ НТЛ]:[РЕГ НТЛ]])</f>
        <v>0</v>
      </c>
      <c r="DT574" s="74">
        <f>SUM(Таблица1[[#This Row],[РЕЙТИНГ DPT]:[РЕЙТИНГ НТЛ]])</f>
        <v>0</v>
      </c>
    </row>
    <row r="575" spans="1:124" x14ac:dyDescent="0.25">
      <c r="A575" s="13">
        <v>76</v>
      </c>
      <c r="B575" s="14" t="s">
        <v>299</v>
      </c>
      <c r="C575" s="14" t="s">
        <v>156</v>
      </c>
      <c r="D575" s="14" t="s">
        <v>141</v>
      </c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 t="s">
        <v>173</v>
      </c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20"/>
      <c r="AR575" s="20"/>
      <c r="AS575" s="20"/>
      <c r="AT575" s="20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  <c r="DC575" s="14"/>
      <c r="DD575" s="14"/>
      <c r="DE575" s="14"/>
      <c r="DF575" s="14"/>
      <c r="DG575" s="14"/>
      <c r="DH575" s="14"/>
      <c r="DI575" s="14"/>
      <c r="DJ575" s="14"/>
      <c r="DK575" s="14"/>
      <c r="DL575" s="14"/>
      <c r="DM575" s="14"/>
      <c r="DN575" s="14"/>
      <c r="DO575" s="14"/>
      <c r="DP575" s="55">
        <v>0</v>
      </c>
      <c r="DQ575" s="66">
        <v>0</v>
      </c>
      <c r="DR575" s="16">
        <v>0</v>
      </c>
      <c r="DS575" s="43">
        <f>PRODUCT(Таблица1[[#This Row],[РЕЙТИНГ НТЛ]:[РЕГ НТЛ]])</f>
        <v>0</v>
      </c>
      <c r="DT575" s="74">
        <f>SUM(Таблица1[[#This Row],[РЕЙТИНГ DPT]:[РЕЙТИНГ НТЛ]])</f>
        <v>0</v>
      </c>
    </row>
    <row r="576" spans="1:124" x14ac:dyDescent="0.25">
      <c r="A576" s="13">
        <v>72</v>
      </c>
      <c r="B576" s="14" t="s">
        <v>297</v>
      </c>
      <c r="C576" s="14" t="s">
        <v>111</v>
      </c>
      <c r="D576" s="14" t="s">
        <v>112</v>
      </c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 t="s">
        <v>123</v>
      </c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  <c r="DC576" s="14"/>
      <c r="DD576" s="14"/>
      <c r="DE576" s="14"/>
      <c r="DF576" s="14"/>
      <c r="DG576" s="14"/>
      <c r="DH576" s="14"/>
      <c r="DI576" s="14"/>
      <c r="DJ576" s="14"/>
      <c r="DK576" s="14"/>
      <c r="DL576" s="14"/>
      <c r="DM576" s="14"/>
      <c r="DN576" s="14"/>
      <c r="DO576" s="14"/>
      <c r="DP576" s="55">
        <v>0</v>
      </c>
      <c r="DQ576" s="66">
        <v>0</v>
      </c>
      <c r="DR576" s="16">
        <v>1</v>
      </c>
      <c r="DS576" s="43">
        <f>PRODUCT(Таблица1[[#This Row],[РЕЙТИНГ НТЛ]:[РЕГ НТЛ]])</f>
        <v>0</v>
      </c>
      <c r="DT576" s="74">
        <f>SUM(Таблица1[[#This Row],[РЕЙТИНГ DPT]:[РЕЙТИНГ НТЛ]])</f>
        <v>0</v>
      </c>
    </row>
    <row r="577" spans="1:124" x14ac:dyDescent="0.25">
      <c r="A577" s="13">
        <v>17</v>
      </c>
      <c r="B577" s="14" t="s">
        <v>249</v>
      </c>
      <c r="C577" s="14" t="s">
        <v>104</v>
      </c>
      <c r="D577" s="14" t="s">
        <v>105</v>
      </c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 t="s">
        <v>123</v>
      </c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20"/>
      <c r="AR577" s="20"/>
      <c r="AS577" s="20"/>
      <c r="AT577" s="20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  <c r="CQ577" s="14"/>
      <c r="CR577" s="14"/>
      <c r="CS577" s="14"/>
      <c r="CT577" s="14"/>
      <c r="CU577" s="14"/>
      <c r="CV577" s="14"/>
      <c r="CW577" s="14"/>
      <c r="CX577" s="14"/>
      <c r="CY577" s="14"/>
      <c r="CZ577" s="14"/>
      <c r="DA577" s="14"/>
      <c r="DB577" s="14"/>
      <c r="DC577" s="14"/>
      <c r="DD577" s="14"/>
      <c r="DE577" s="14"/>
      <c r="DF577" s="14"/>
      <c r="DG577" s="14"/>
      <c r="DH577" s="14"/>
      <c r="DI577" s="14"/>
      <c r="DJ577" s="14"/>
      <c r="DK577" s="14"/>
      <c r="DL577" s="14"/>
      <c r="DM577" s="14"/>
      <c r="DN577" s="14"/>
      <c r="DO577" s="14"/>
      <c r="DP577" s="55">
        <v>0</v>
      </c>
      <c r="DQ577" s="66">
        <v>0</v>
      </c>
      <c r="DR577" s="16">
        <v>1</v>
      </c>
      <c r="DS577" s="43">
        <f>PRODUCT(Таблица1[[#This Row],[РЕЙТИНГ НТЛ]:[РЕГ НТЛ]])</f>
        <v>0</v>
      </c>
      <c r="DT577" s="74">
        <f>SUM(Таблица1[[#This Row],[РЕЙТИНГ DPT]:[РЕЙТИНГ НТЛ]])</f>
        <v>0</v>
      </c>
    </row>
    <row r="578" spans="1:124" x14ac:dyDescent="0.25">
      <c r="A578" s="13">
        <v>23</v>
      </c>
      <c r="B578" s="14" t="s">
        <v>250</v>
      </c>
      <c r="C578" s="14" t="s">
        <v>104</v>
      </c>
      <c r="D578" s="14" t="s">
        <v>105</v>
      </c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 t="s">
        <v>174</v>
      </c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  <c r="CQ578" s="14"/>
      <c r="CR578" s="14"/>
      <c r="CS578" s="14"/>
      <c r="CT578" s="14"/>
      <c r="CU578" s="14"/>
      <c r="CV578" s="14"/>
      <c r="CW578" s="14"/>
      <c r="CX578" s="14"/>
      <c r="CY578" s="14"/>
      <c r="CZ578" s="14"/>
      <c r="DA578" s="14"/>
      <c r="DB578" s="14"/>
      <c r="DC578" s="14"/>
      <c r="DD578" s="14"/>
      <c r="DE578" s="14"/>
      <c r="DF578" s="14"/>
      <c r="DG578" s="14"/>
      <c r="DH578" s="14"/>
      <c r="DI578" s="14"/>
      <c r="DJ578" s="14"/>
      <c r="DK578" s="14"/>
      <c r="DL578" s="14"/>
      <c r="DM578" s="14"/>
      <c r="DN578" s="14"/>
      <c r="DO578" s="14"/>
      <c r="DP578" s="55">
        <v>0</v>
      </c>
      <c r="DQ578" s="66">
        <v>0</v>
      </c>
      <c r="DR578" s="16">
        <v>1</v>
      </c>
      <c r="DS578" s="43">
        <f>PRODUCT(Таблица1[[#This Row],[РЕЙТИНГ НТЛ]:[РЕГ НТЛ]])</f>
        <v>0</v>
      </c>
      <c r="DT578" s="74">
        <f>SUM(Таблица1[[#This Row],[РЕЙТИНГ DPT]:[РЕЙТИНГ НТЛ]])</f>
        <v>0</v>
      </c>
    </row>
    <row r="579" spans="1:124" x14ac:dyDescent="0.25">
      <c r="A579" s="21">
        <v>28</v>
      </c>
      <c r="B579" s="14" t="s">
        <v>274</v>
      </c>
      <c r="C579" s="14" t="s">
        <v>106</v>
      </c>
      <c r="D579" s="18" t="s">
        <v>114</v>
      </c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 t="s">
        <v>174</v>
      </c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  <c r="BO579" s="18"/>
      <c r="BP579" s="18"/>
      <c r="BQ579" s="18"/>
      <c r="BR579" s="18"/>
      <c r="BS579" s="18"/>
      <c r="BT579" s="18"/>
      <c r="BU579" s="18"/>
      <c r="BV579" s="18"/>
      <c r="BW579" s="18"/>
      <c r="BX579" s="18"/>
      <c r="BY579" s="18"/>
      <c r="BZ579" s="18"/>
      <c r="CA579" s="18"/>
      <c r="CB579" s="18"/>
      <c r="CC579" s="18"/>
      <c r="CD579" s="18"/>
      <c r="CE579" s="18"/>
      <c r="CF579" s="18"/>
      <c r="CG579" s="18"/>
      <c r="CH579" s="18"/>
      <c r="CI579" s="18"/>
      <c r="CJ579" s="18"/>
      <c r="CK579" s="18"/>
      <c r="CL579" s="18"/>
      <c r="CM579" s="18"/>
      <c r="CN579" s="18"/>
      <c r="CO579" s="18"/>
      <c r="CP579" s="18"/>
      <c r="CQ579" s="18"/>
      <c r="CR579" s="18"/>
      <c r="CS579" s="18"/>
      <c r="CT579" s="18"/>
      <c r="CU579" s="18"/>
      <c r="CV579" s="18"/>
      <c r="CW579" s="18"/>
      <c r="CX579" s="18"/>
      <c r="CY579" s="18"/>
      <c r="CZ579" s="18"/>
      <c r="DA579" s="18"/>
      <c r="DB579" s="18"/>
      <c r="DC579" s="18"/>
      <c r="DD579" s="18"/>
      <c r="DE579" s="18"/>
      <c r="DF579" s="18"/>
      <c r="DG579" s="18"/>
      <c r="DH579" s="18"/>
      <c r="DI579" s="18"/>
      <c r="DJ579" s="18"/>
      <c r="DK579" s="18"/>
      <c r="DL579" s="18"/>
      <c r="DM579" s="18"/>
      <c r="DN579" s="18"/>
      <c r="DO579" s="18"/>
      <c r="DP579" s="55">
        <v>0</v>
      </c>
      <c r="DQ579" s="66">
        <v>0</v>
      </c>
      <c r="DR579" s="16">
        <v>1</v>
      </c>
      <c r="DS579" s="44">
        <f>PRODUCT(Таблица1[[#This Row],[РЕЙТИНГ НТЛ]:[РЕГ НТЛ]])</f>
        <v>0</v>
      </c>
      <c r="DT579" s="74">
        <f>SUM(Таблица1[[#This Row],[РЕЙТИНГ DPT]:[РЕЙТИНГ НТЛ]])</f>
        <v>0</v>
      </c>
    </row>
    <row r="580" spans="1:124" x14ac:dyDescent="0.25">
      <c r="A580" s="13">
        <v>77</v>
      </c>
      <c r="B580" s="14" t="s">
        <v>314</v>
      </c>
      <c r="C580" s="14" t="s">
        <v>156</v>
      </c>
      <c r="D580" s="14" t="s">
        <v>141</v>
      </c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 t="s">
        <v>174</v>
      </c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  <c r="CQ580" s="14"/>
      <c r="CR580" s="14"/>
      <c r="CS580" s="14"/>
      <c r="CT580" s="14"/>
      <c r="CU580" s="14"/>
      <c r="CV580" s="14"/>
      <c r="CW580" s="14"/>
      <c r="CX580" s="14"/>
      <c r="CY580" s="14"/>
      <c r="CZ580" s="14"/>
      <c r="DA580" s="14"/>
      <c r="DB580" s="14"/>
      <c r="DC580" s="14"/>
      <c r="DD580" s="14"/>
      <c r="DE580" s="14"/>
      <c r="DF580" s="14"/>
      <c r="DG580" s="14"/>
      <c r="DH580" s="14"/>
      <c r="DI580" s="14"/>
      <c r="DJ580" s="14"/>
      <c r="DK580" s="14"/>
      <c r="DL580" s="14"/>
      <c r="DM580" s="14"/>
      <c r="DN580" s="14"/>
      <c r="DO580" s="14"/>
      <c r="DP580" s="55">
        <v>0</v>
      </c>
      <c r="DQ580" s="66">
        <v>0</v>
      </c>
      <c r="DR580" s="16">
        <v>0</v>
      </c>
      <c r="DS580" s="43">
        <f>PRODUCT(Таблица1[[#This Row],[РЕЙТИНГ НТЛ]:[РЕГ НТЛ]])</f>
        <v>0</v>
      </c>
      <c r="DT580" s="74">
        <f>SUM(Таблица1[[#This Row],[РЕЙТИНГ DPT]:[РЕЙТИНГ НТЛ]])</f>
        <v>0</v>
      </c>
    </row>
    <row r="581" spans="1:124" x14ac:dyDescent="0.25">
      <c r="A581" s="13">
        <v>75</v>
      </c>
      <c r="B581" s="14" t="s">
        <v>248</v>
      </c>
      <c r="C581" s="14" t="s">
        <v>116</v>
      </c>
      <c r="D581" s="14" t="s">
        <v>117</v>
      </c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 t="s">
        <v>175</v>
      </c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  <c r="CQ581" s="14"/>
      <c r="CR581" s="14"/>
      <c r="CS581" s="14"/>
      <c r="CT581" s="14"/>
      <c r="CU581" s="14"/>
      <c r="CV581" s="14"/>
      <c r="CW581" s="14"/>
      <c r="CX581" s="14"/>
      <c r="CY581" s="14"/>
      <c r="CZ581" s="14"/>
      <c r="DA581" s="14"/>
      <c r="DB581" s="14"/>
      <c r="DC581" s="14"/>
      <c r="DD581" s="14"/>
      <c r="DE581" s="14"/>
      <c r="DF581" s="14"/>
      <c r="DG581" s="14"/>
      <c r="DH581" s="14"/>
      <c r="DI581" s="14"/>
      <c r="DJ581" s="14"/>
      <c r="DK581" s="14"/>
      <c r="DL581" s="14"/>
      <c r="DM581" s="14"/>
      <c r="DN581" s="14"/>
      <c r="DO581" s="14"/>
      <c r="DP581" s="55">
        <v>0</v>
      </c>
      <c r="DQ581" s="66">
        <v>0</v>
      </c>
      <c r="DR581" s="16">
        <v>0</v>
      </c>
      <c r="DS581" s="43">
        <f>PRODUCT(Таблица1[[#This Row],[РЕЙТИНГ НТЛ]:[РЕГ НТЛ]])</f>
        <v>0</v>
      </c>
      <c r="DT581" s="74">
        <f>SUM(Таблица1[[#This Row],[РЕЙТИНГ DPT]:[РЕЙТИНГ НТЛ]])</f>
        <v>0</v>
      </c>
    </row>
    <row r="582" spans="1:124" x14ac:dyDescent="0.25">
      <c r="A582" s="13">
        <v>239</v>
      </c>
      <c r="B582" s="14" t="s">
        <v>310</v>
      </c>
      <c r="C582" s="14" t="s">
        <v>156</v>
      </c>
      <c r="D582" s="14" t="s">
        <v>141</v>
      </c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 t="s">
        <v>175</v>
      </c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  <c r="CQ582" s="14"/>
      <c r="CR582" s="14"/>
      <c r="CS582" s="14"/>
      <c r="CT582" s="14"/>
      <c r="CU582" s="14"/>
      <c r="CV582" s="14"/>
      <c r="CW582" s="14"/>
      <c r="CX582" s="14"/>
      <c r="CY582" s="14"/>
      <c r="CZ582" s="14"/>
      <c r="DA582" s="14"/>
      <c r="DB582" s="14"/>
      <c r="DC582" s="14"/>
      <c r="DD582" s="14"/>
      <c r="DE582" s="14"/>
      <c r="DF582" s="14"/>
      <c r="DG582" s="14"/>
      <c r="DH582" s="14"/>
      <c r="DI582" s="14"/>
      <c r="DJ582" s="14"/>
      <c r="DK582" s="14"/>
      <c r="DL582" s="14"/>
      <c r="DM582" s="14"/>
      <c r="DN582" s="14"/>
      <c r="DO582" s="14"/>
      <c r="DP582" s="55">
        <v>0</v>
      </c>
      <c r="DQ582" s="66">
        <v>0</v>
      </c>
      <c r="DR582" s="16">
        <v>0</v>
      </c>
      <c r="DS582" s="43">
        <f>PRODUCT(Таблица1[[#This Row],[РЕЙТИНГ НТЛ]:[РЕГ НТЛ]])</f>
        <v>0</v>
      </c>
      <c r="DT582" s="74">
        <f>SUM(Таблица1[[#This Row],[РЕЙТИНГ DPT]:[РЕЙТИНГ НТЛ]])</f>
        <v>0</v>
      </c>
    </row>
    <row r="583" spans="1:124" x14ac:dyDescent="0.25">
      <c r="A583" s="13">
        <v>73</v>
      </c>
      <c r="B583" s="14" t="s">
        <v>298</v>
      </c>
      <c r="C583" s="14" t="s">
        <v>127</v>
      </c>
      <c r="D583" s="14" t="s">
        <v>168</v>
      </c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 t="s">
        <v>172</v>
      </c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  <c r="CQ583" s="14"/>
      <c r="CR583" s="14"/>
      <c r="CS583" s="14"/>
      <c r="CT583" s="14"/>
      <c r="CU583" s="14"/>
      <c r="CV583" s="14"/>
      <c r="CW583" s="14"/>
      <c r="CX583" s="14"/>
      <c r="CY583" s="14"/>
      <c r="CZ583" s="14"/>
      <c r="DA583" s="14"/>
      <c r="DB583" s="14"/>
      <c r="DC583" s="14"/>
      <c r="DD583" s="14"/>
      <c r="DE583" s="14"/>
      <c r="DF583" s="14"/>
      <c r="DG583" s="14"/>
      <c r="DH583" s="14"/>
      <c r="DI583" s="14"/>
      <c r="DJ583" s="14"/>
      <c r="DK583" s="14"/>
      <c r="DL583" s="14"/>
      <c r="DM583" s="14"/>
      <c r="DN583" s="14"/>
      <c r="DO583" s="14"/>
      <c r="DP583" s="55">
        <v>0</v>
      </c>
      <c r="DQ583" s="49">
        <v>1</v>
      </c>
      <c r="DR583" s="16">
        <v>0</v>
      </c>
      <c r="DS583" s="43">
        <f>PRODUCT(Таблица1[[#This Row],[РЕЙТИНГ НТЛ]:[РЕГ НТЛ]])</f>
        <v>0</v>
      </c>
      <c r="DT583" s="74">
        <f>SUM(Таблица1[[#This Row],[РЕЙТИНГ DPT]:[РЕЙТИНГ НТЛ]])</f>
        <v>1</v>
      </c>
    </row>
    <row r="584" spans="1:124" x14ac:dyDescent="0.25">
      <c r="A584" s="13">
        <v>67</v>
      </c>
      <c r="B584" s="14" t="s">
        <v>294</v>
      </c>
      <c r="C584" s="14" t="s">
        <v>102</v>
      </c>
      <c r="D584" s="14" t="s">
        <v>103</v>
      </c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 t="s">
        <v>172</v>
      </c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55">
        <v>0</v>
      </c>
      <c r="DQ584" s="49">
        <v>1</v>
      </c>
      <c r="DR584" s="31">
        <v>1</v>
      </c>
      <c r="DS584" s="43">
        <f>PRODUCT(Таблица1[[#This Row],[РЕЙТИНГ НТЛ]:[РЕГ НТЛ]])</f>
        <v>1</v>
      </c>
      <c r="DT584" s="74">
        <f>SUM(Таблица1[[#This Row],[РЕЙТИНГ DPT]:[РЕЙТИНГ НТЛ]])</f>
        <v>1</v>
      </c>
    </row>
    <row r="585" spans="1:124" x14ac:dyDescent="0.25">
      <c r="A585" s="13">
        <v>14</v>
      </c>
      <c r="B585" s="14" t="s">
        <v>264</v>
      </c>
      <c r="C585" s="14" t="s">
        <v>111</v>
      </c>
      <c r="D585" s="14" t="s">
        <v>112</v>
      </c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 t="s">
        <v>172</v>
      </c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55">
        <v>0</v>
      </c>
      <c r="DQ585" s="49">
        <v>1</v>
      </c>
      <c r="DR585" s="31">
        <v>1</v>
      </c>
      <c r="DS585" s="43">
        <f>PRODUCT(Таблица1[[#This Row],[РЕЙТИНГ НТЛ]:[РЕГ НТЛ]])</f>
        <v>1</v>
      </c>
      <c r="DT585" s="74">
        <f>SUM(Таблица1[[#This Row],[РЕЙТИНГ DPT]:[РЕЙТИНГ НТЛ]])</f>
        <v>1</v>
      </c>
    </row>
    <row r="586" spans="1:124" x14ac:dyDescent="0.25">
      <c r="A586" s="21">
        <v>40</v>
      </c>
      <c r="B586" s="18" t="s">
        <v>280</v>
      </c>
      <c r="C586" s="14" t="s">
        <v>111</v>
      </c>
      <c r="D586" s="18" t="s">
        <v>112</v>
      </c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 t="s">
        <v>172</v>
      </c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  <c r="BO586" s="18"/>
      <c r="BP586" s="18"/>
      <c r="BQ586" s="18"/>
      <c r="BR586" s="18"/>
      <c r="BS586" s="18"/>
      <c r="BT586" s="18"/>
      <c r="BU586" s="18"/>
      <c r="BV586" s="18"/>
      <c r="BW586" s="18"/>
      <c r="BX586" s="18"/>
      <c r="BY586" s="18"/>
      <c r="BZ586" s="18"/>
      <c r="CA586" s="18"/>
      <c r="CB586" s="18"/>
      <c r="CC586" s="18"/>
      <c r="CD586" s="18"/>
      <c r="CE586" s="18"/>
      <c r="CF586" s="18"/>
      <c r="CG586" s="18"/>
      <c r="CH586" s="18"/>
      <c r="CI586" s="18"/>
      <c r="CJ586" s="18"/>
      <c r="CK586" s="18"/>
      <c r="CL586" s="18"/>
      <c r="CM586" s="18"/>
      <c r="CN586" s="18"/>
      <c r="CO586" s="18"/>
      <c r="CP586" s="18"/>
      <c r="CQ586" s="18"/>
      <c r="CR586" s="18"/>
      <c r="CS586" s="18"/>
      <c r="CT586" s="18"/>
      <c r="CU586" s="18"/>
      <c r="CV586" s="18"/>
      <c r="CW586" s="18"/>
      <c r="CX586" s="18"/>
      <c r="CY586" s="18"/>
      <c r="CZ586" s="18"/>
      <c r="DA586" s="18"/>
      <c r="DB586" s="18"/>
      <c r="DC586" s="18"/>
      <c r="DD586" s="18"/>
      <c r="DE586" s="18"/>
      <c r="DF586" s="18"/>
      <c r="DG586" s="18"/>
      <c r="DH586" s="18"/>
      <c r="DI586" s="18"/>
      <c r="DJ586" s="18"/>
      <c r="DK586" s="18"/>
      <c r="DL586" s="18"/>
      <c r="DM586" s="18"/>
      <c r="DN586" s="18"/>
      <c r="DO586" s="18"/>
      <c r="DP586" s="55">
        <v>0</v>
      </c>
      <c r="DQ586" s="51">
        <v>1</v>
      </c>
      <c r="DR586" s="16">
        <v>1</v>
      </c>
      <c r="DS586" s="44">
        <f>PRODUCT(Таблица1[[#This Row],[РЕЙТИНГ НТЛ]:[РЕГ НТЛ]])</f>
        <v>1</v>
      </c>
      <c r="DT586" s="74">
        <f>SUM(Таблица1[[#This Row],[РЕЙТИНГ DPT]:[РЕЙТИНГ НТЛ]])</f>
        <v>1</v>
      </c>
    </row>
    <row r="587" spans="1:124" x14ac:dyDescent="0.25">
      <c r="A587" s="13">
        <v>43</v>
      </c>
      <c r="B587" s="14" t="s">
        <v>236</v>
      </c>
      <c r="C587" s="14" t="s">
        <v>104</v>
      </c>
      <c r="D587" s="14" t="s">
        <v>105</v>
      </c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 t="s">
        <v>172</v>
      </c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  <c r="CQ587" s="14"/>
      <c r="CR587" s="14"/>
      <c r="CS587" s="14"/>
      <c r="CT587" s="14"/>
      <c r="CU587" s="14"/>
      <c r="CV587" s="14"/>
      <c r="CW587" s="14"/>
      <c r="CX587" s="14"/>
      <c r="CY587" s="14"/>
      <c r="CZ587" s="14"/>
      <c r="DA587" s="14"/>
      <c r="DB587" s="14"/>
      <c r="DC587" s="14"/>
      <c r="DD587" s="14"/>
      <c r="DE587" s="14"/>
      <c r="DF587" s="14"/>
      <c r="DG587" s="14"/>
      <c r="DH587" s="14"/>
      <c r="DI587" s="14"/>
      <c r="DJ587" s="14"/>
      <c r="DK587" s="14"/>
      <c r="DL587" s="14"/>
      <c r="DM587" s="14"/>
      <c r="DN587" s="14"/>
      <c r="DO587" s="14"/>
      <c r="DP587" s="55">
        <v>0</v>
      </c>
      <c r="DQ587" s="49">
        <v>1</v>
      </c>
      <c r="DR587" s="16">
        <v>1</v>
      </c>
      <c r="DS587" s="43">
        <f>PRODUCT(Таблица1[[#This Row],[РЕЙТИНГ НТЛ]:[РЕГ НТЛ]])</f>
        <v>1</v>
      </c>
      <c r="DT587" s="74">
        <f>SUM(Таблица1[[#This Row],[РЕЙТИНГ DPT]:[РЕЙТИНГ НТЛ]])</f>
        <v>1</v>
      </c>
    </row>
    <row r="588" spans="1:124" x14ac:dyDescent="0.25">
      <c r="A588" s="13">
        <v>48</v>
      </c>
      <c r="B588" s="14" t="s">
        <v>238</v>
      </c>
      <c r="C588" s="14" t="s">
        <v>104</v>
      </c>
      <c r="D588" s="14" t="s">
        <v>105</v>
      </c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>
        <v>1</v>
      </c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  <c r="CQ588" s="14"/>
      <c r="CR588" s="14"/>
      <c r="CS588" s="14"/>
      <c r="CT588" s="14"/>
      <c r="CU588" s="14"/>
      <c r="CV588" s="14"/>
      <c r="CW588" s="14"/>
      <c r="CX588" s="14"/>
      <c r="CY588" s="14"/>
      <c r="CZ588" s="14"/>
      <c r="DA588" s="14"/>
      <c r="DB588" s="14"/>
      <c r="DC588" s="14"/>
      <c r="DD588" s="14"/>
      <c r="DE588" s="14"/>
      <c r="DF588" s="14"/>
      <c r="DG588" s="14"/>
      <c r="DH588" s="14"/>
      <c r="DI588" s="14"/>
      <c r="DJ588" s="14"/>
      <c r="DK588" s="14"/>
      <c r="DL588" s="14"/>
      <c r="DM588" s="14"/>
      <c r="DN588" s="14"/>
      <c r="DO588" s="14"/>
      <c r="DP588" s="55">
        <v>0</v>
      </c>
      <c r="DQ588" s="49">
        <v>6</v>
      </c>
      <c r="DR588" s="16">
        <v>1</v>
      </c>
      <c r="DS588" s="43">
        <f>PRODUCT(Таблица1[[#This Row],[РЕЙТИНГ НТЛ]:[РЕГ НТЛ]])</f>
        <v>6</v>
      </c>
      <c r="DT588" s="74">
        <f>SUM(Таблица1[[#This Row],[РЕЙТИНГ DPT]:[РЕЙТИНГ НТЛ]])</f>
        <v>6</v>
      </c>
    </row>
    <row r="589" spans="1:124" x14ac:dyDescent="0.25">
      <c r="A589" s="13">
        <v>6</v>
      </c>
      <c r="B589" s="14" t="s">
        <v>239</v>
      </c>
      <c r="C589" s="14" t="s">
        <v>102</v>
      </c>
      <c r="D589" s="14" t="s">
        <v>103</v>
      </c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>
        <v>2</v>
      </c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  <c r="CQ589" s="14"/>
      <c r="CR589" s="14"/>
      <c r="CS589" s="14"/>
      <c r="CT589" s="14"/>
      <c r="CU589" s="14"/>
      <c r="CV589" s="14"/>
      <c r="CW589" s="14"/>
      <c r="CX589" s="14"/>
      <c r="CY589" s="14"/>
      <c r="CZ589" s="14"/>
      <c r="DA589" s="14"/>
      <c r="DB589" s="14"/>
      <c r="DC589" s="14"/>
      <c r="DD589" s="14"/>
      <c r="DE589" s="14"/>
      <c r="DF589" s="14"/>
      <c r="DG589" s="14"/>
      <c r="DH589" s="14"/>
      <c r="DI589" s="14"/>
      <c r="DJ589" s="14"/>
      <c r="DK589" s="14"/>
      <c r="DL589" s="14"/>
      <c r="DM589" s="14"/>
      <c r="DN589" s="14"/>
      <c r="DO589" s="14"/>
      <c r="DP589" s="55">
        <v>0</v>
      </c>
      <c r="DQ589" s="49">
        <v>4</v>
      </c>
      <c r="DR589" s="16">
        <v>1</v>
      </c>
      <c r="DS589" s="43">
        <f>PRODUCT(Таблица1[[#This Row],[РЕЙТИНГ НТЛ]:[РЕГ НТЛ]])</f>
        <v>4</v>
      </c>
      <c r="DT589" s="74">
        <f>SUM(Таблица1[[#This Row],[РЕЙТИНГ DPT]:[РЕЙТИНГ НТЛ]])</f>
        <v>4</v>
      </c>
    </row>
    <row r="590" spans="1:124" x14ac:dyDescent="0.25">
      <c r="A590" s="13">
        <v>3</v>
      </c>
      <c r="B590" s="14" t="s">
        <v>244</v>
      </c>
      <c r="C590" s="14" t="s">
        <v>153</v>
      </c>
      <c r="D590" s="14" t="s">
        <v>145</v>
      </c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>
        <v>3</v>
      </c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  <c r="CQ590" s="14"/>
      <c r="CR590" s="14"/>
      <c r="CS590" s="14"/>
      <c r="CT590" s="14"/>
      <c r="CU590" s="14"/>
      <c r="CV590" s="14"/>
      <c r="CW590" s="14"/>
      <c r="CX590" s="14"/>
      <c r="CY590" s="14"/>
      <c r="CZ590" s="14"/>
      <c r="DA590" s="14"/>
      <c r="DB590" s="14"/>
      <c r="DC590" s="14"/>
      <c r="DD590" s="14"/>
      <c r="DE590" s="14"/>
      <c r="DF590" s="14"/>
      <c r="DG590" s="14"/>
      <c r="DH590" s="14"/>
      <c r="DI590" s="14"/>
      <c r="DJ590" s="14"/>
      <c r="DK590" s="14"/>
      <c r="DL590" s="14"/>
      <c r="DM590" s="14"/>
      <c r="DN590" s="14"/>
      <c r="DO590" s="14"/>
      <c r="DP590" s="55">
        <v>0</v>
      </c>
      <c r="DQ590" s="49">
        <v>4</v>
      </c>
      <c r="DR590" s="16">
        <v>0</v>
      </c>
      <c r="DS590" s="43">
        <f>PRODUCT(Таблица1[[#This Row],[РЕЙТИНГ НТЛ]:[РЕГ НТЛ]])</f>
        <v>0</v>
      </c>
      <c r="DT590" s="74">
        <f>SUM(Таблица1[[#This Row],[РЕЙТИНГ DPT]:[РЕЙТИНГ НТЛ]])</f>
        <v>4</v>
      </c>
    </row>
    <row r="591" spans="1:124" x14ac:dyDescent="0.25">
      <c r="A591" s="13">
        <v>4</v>
      </c>
      <c r="B591" s="14" t="s">
        <v>254</v>
      </c>
      <c r="C591" s="14" t="s">
        <v>153</v>
      </c>
      <c r="D591" s="14" t="s">
        <v>145</v>
      </c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>
        <v>4</v>
      </c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  <c r="CQ591" s="14"/>
      <c r="CR591" s="14"/>
      <c r="CS591" s="14"/>
      <c r="CT591" s="14"/>
      <c r="CU591" s="14"/>
      <c r="CV591" s="14"/>
      <c r="CW591" s="14"/>
      <c r="CX591" s="14"/>
      <c r="CY591" s="14"/>
      <c r="CZ591" s="14"/>
      <c r="DA591" s="14"/>
      <c r="DB591" s="14"/>
      <c r="DC591" s="14"/>
      <c r="DD591" s="14"/>
      <c r="DE591" s="14"/>
      <c r="DF591" s="14"/>
      <c r="DG591" s="14"/>
      <c r="DH591" s="14"/>
      <c r="DI591" s="14"/>
      <c r="DJ591" s="14"/>
      <c r="DK591" s="14"/>
      <c r="DL591" s="14"/>
      <c r="DM591" s="14"/>
      <c r="DN591" s="14"/>
      <c r="DO591" s="14"/>
      <c r="DP591" s="55">
        <v>0</v>
      </c>
      <c r="DQ591" s="49">
        <v>2</v>
      </c>
      <c r="DR591" s="16">
        <v>0</v>
      </c>
      <c r="DS591" s="43">
        <f>PRODUCT(Таблица1[[#This Row],[РЕЙТИНГ НТЛ]:[РЕГ НТЛ]])</f>
        <v>0</v>
      </c>
      <c r="DT591" s="74">
        <f>SUM(Таблица1[[#This Row],[РЕЙТИНГ DPT]:[РЕЙТИНГ НТЛ]])</f>
        <v>2</v>
      </c>
    </row>
    <row r="592" spans="1:124" x14ac:dyDescent="0.25">
      <c r="A592" s="21">
        <v>11</v>
      </c>
      <c r="B592" s="18" t="s">
        <v>229</v>
      </c>
      <c r="C592" s="14" t="s">
        <v>156</v>
      </c>
      <c r="D592" s="18" t="s">
        <v>141</v>
      </c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>
        <v>5</v>
      </c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  <c r="BO592" s="18"/>
      <c r="BP592" s="18"/>
      <c r="BQ592" s="18"/>
      <c r="BR592" s="18"/>
      <c r="BS592" s="18"/>
      <c r="BT592" s="18"/>
      <c r="BU592" s="18"/>
      <c r="BV592" s="18"/>
      <c r="BW592" s="18"/>
      <c r="BX592" s="18"/>
      <c r="BY592" s="18"/>
      <c r="BZ592" s="18"/>
      <c r="CA592" s="18"/>
      <c r="CB592" s="18"/>
      <c r="CC592" s="18"/>
      <c r="CD592" s="18"/>
      <c r="CE592" s="18"/>
      <c r="CF592" s="18"/>
      <c r="CG592" s="18"/>
      <c r="CH592" s="18"/>
      <c r="CI592" s="18"/>
      <c r="CJ592" s="18"/>
      <c r="CK592" s="18"/>
      <c r="CL592" s="18"/>
      <c r="CM592" s="18"/>
      <c r="CN592" s="18"/>
      <c r="CO592" s="18"/>
      <c r="CP592" s="18"/>
      <c r="CQ592" s="18"/>
      <c r="CR592" s="18"/>
      <c r="CS592" s="18"/>
      <c r="CT592" s="18"/>
      <c r="CU592" s="18"/>
      <c r="CV592" s="18"/>
      <c r="CW592" s="18"/>
      <c r="CX592" s="18"/>
      <c r="CY592" s="18"/>
      <c r="CZ592" s="18"/>
      <c r="DA592" s="18"/>
      <c r="DB592" s="18"/>
      <c r="DC592" s="18"/>
      <c r="DD592" s="18"/>
      <c r="DE592" s="18"/>
      <c r="DF592" s="18"/>
      <c r="DG592" s="18"/>
      <c r="DH592" s="18"/>
      <c r="DI592" s="18"/>
      <c r="DJ592" s="18"/>
      <c r="DK592" s="18"/>
      <c r="DL592" s="18"/>
      <c r="DM592" s="18"/>
      <c r="DN592" s="18"/>
      <c r="DO592" s="18"/>
      <c r="DP592" s="55">
        <v>0</v>
      </c>
      <c r="DQ592" s="51">
        <v>2</v>
      </c>
      <c r="DR592" s="16">
        <v>0</v>
      </c>
      <c r="DS592" s="44">
        <f>PRODUCT(Таблица1[[#This Row],[РЕЙТИНГ НТЛ]:[РЕГ НТЛ]])</f>
        <v>0</v>
      </c>
      <c r="DT592" s="74">
        <f>SUM(Таблица1[[#This Row],[РЕЙТИНГ DPT]:[РЕЙТИНГ НТЛ]])</f>
        <v>2</v>
      </c>
    </row>
    <row r="593" spans="1:124" x14ac:dyDescent="0.25">
      <c r="A593" s="13">
        <v>55</v>
      </c>
      <c r="B593" s="14" t="s">
        <v>257</v>
      </c>
      <c r="C593" s="14" t="s">
        <v>159</v>
      </c>
      <c r="D593" s="14" t="s">
        <v>170</v>
      </c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>
        <v>6</v>
      </c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  <c r="CQ593" s="14"/>
      <c r="CR593" s="14"/>
      <c r="CS593" s="14"/>
      <c r="CT593" s="14"/>
      <c r="CU593" s="14"/>
      <c r="CV593" s="14"/>
      <c r="CW593" s="14"/>
      <c r="CX593" s="14"/>
      <c r="CY593" s="14"/>
      <c r="CZ593" s="14"/>
      <c r="DA593" s="14"/>
      <c r="DB593" s="14"/>
      <c r="DC593" s="14"/>
      <c r="DD593" s="14"/>
      <c r="DE593" s="14"/>
      <c r="DF593" s="14"/>
      <c r="DG593" s="14"/>
      <c r="DH593" s="14"/>
      <c r="DI593" s="14"/>
      <c r="DJ593" s="14"/>
      <c r="DK593" s="14"/>
      <c r="DL593" s="14"/>
      <c r="DM593" s="14"/>
      <c r="DN593" s="14"/>
      <c r="DO593" s="14"/>
      <c r="DP593" s="55">
        <v>0</v>
      </c>
      <c r="DQ593" s="49">
        <v>2</v>
      </c>
      <c r="DR593" s="16">
        <v>0</v>
      </c>
      <c r="DS593" s="43">
        <f>PRODUCT(Таблица1[[#This Row],[РЕЙТИНГ НТЛ]:[РЕГ НТЛ]])</f>
        <v>0</v>
      </c>
      <c r="DT593" s="74">
        <f>SUM(Таблица1[[#This Row],[РЕЙТИНГ DPT]:[РЕЙТИНГ НТЛ]])</f>
        <v>2</v>
      </c>
    </row>
    <row r="594" spans="1:124" x14ac:dyDescent="0.25">
      <c r="A594" s="13">
        <v>48</v>
      </c>
      <c r="B594" s="14" t="s">
        <v>238</v>
      </c>
      <c r="C594" s="14" t="s">
        <v>104</v>
      </c>
      <c r="D594" s="14" t="s">
        <v>105</v>
      </c>
      <c r="E594" s="14"/>
      <c r="F594" s="14"/>
      <c r="G594" s="14"/>
      <c r="H594" s="14"/>
      <c r="I594" s="14"/>
      <c r="J594" s="14">
        <v>1</v>
      </c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  <c r="CQ594" s="14"/>
      <c r="CR594" s="14"/>
      <c r="CS594" s="14"/>
      <c r="CT594" s="14"/>
      <c r="CU594" s="14"/>
      <c r="CV594" s="14"/>
      <c r="CW594" s="14"/>
      <c r="CX594" s="14"/>
      <c r="CY594" s="14"/>
      <c r="CZ594" s="14"/>
      <c r="DA594" s="14"/>
      <c r="DB594" s="14"/>
      <c r="DC594" s="14"/>
      <c r="DD594" s="14"/>
      <c r="DE594" s="14"/>
      <c r="DF594" s="14"/>
      <c r="DG594" s="14"/>
      <c r="DH594" s="14"/>
      <c r="DI594" s="14"/>
      <c r="DJ594" s="14"/>
      <c r="DK594" s="14"/>
      <c r="DL594" s="14"/>
      <c r="DM594" s="14"/>
      <c r="DN594" s="14"/>
      <c r="DO594" s="14"/>
      <c r="DP594" s="57">
        <v>3</v>
      </c>
      <c r="DQ594" s="66">
        <v>0</v>
      </c>
      <c r="DR594" s="16">
        <v>1</v>
      </c>
      <c r="DS594" s="16">
        <f>PRODUCT(Таблица1[[#This Row],[РЕЙТИНГ НТЛ]:[РЕГ НТЛ]])</f>
        <v>0</v>
      </c>
      <c r="DT594" s="70">
        <f>SUM(Таблица1[[#This Row],[РЕЙТИНГ DPT]:[РЕЙТИНГ НТЛ]])</f>
        <v>3</v>
      </c>
    </row>
    <row r="595" spans="1:124" x14ac:dyDescent="0.25">
      <c r="A595" s="13">
        <v>6</v>
      </c>
      <c r="B595" s="14" t="s">
        <v>239</v>
      </c>
      <c r="C595" s="14" t="s">
        <v>102</v>
      </c>
      <c r="D595" s="14" t="s">
        <v>103</v>
      </c>
      <c r="E595" s="14"/>
      <c r="F595" s="14"/>
      <c r="G595" s="14"/>
      <c r="H595" s="14"/>
      <c r="I595" s="14"/>
      <c r="J595" s="14">
        <v>2</v>
      </c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  <c r="CQ595" s="14"/>
      <c r="CR595" s="14"/>
      <c r="CS595" s="14"/>
      <c r="CT595" s="14"/>
      <c r="CU595" s="14"/>
      <c r="CV595" s="14"/>
      <c r="CW595" s="14"/>
      <c r="CX595" s="14"/>
      <c r="CY595" s="14"/>
      <c r="CZ595" s="14"/>
      <c r="DA595" s="14"/>
      <c r="DB595" s="14"/>
      <c r="DC595" s="14"/>
      <c r="DD595" s="14"/>
      <c r="DE595" s="14"/>
      <c r="DF595" s="14"/>
      <c r="DG595" s="14"/>
      <c r="DH595" s="14"/>
      <c r="DI595" s="14"/>
      <c r="DJ595" s="14"/>
      <c r="DK595" s="14"/>
      <c r="DL595" s="14"/>
      <c r="DM595" s="14"/>
      <c r="DN595" s="14"/>
      <c r="DO595" s="14"/>
      <c r="DP595" s="57">
        <v>2</v>
      </c>
      <c r="DQ595" s="66">
        <v>0</v>
      </c>
      <c r="DR595" s="16">
        <v>1</v>
      </c>
      <c r="DS595" s="16">
        <f>PRODUCT(Таблица1[[#This Row],[РЕЙТИНГ НТЛ]:[РЕГ НТЛ]])</f>
        <v>0</v>
      </c>
      <c r="DT595" s="70">
        <f>SUM(Таблица1[[#This Row],[РЕЙТИНГ DPT]:[РЕЙТИНГ НТЛ]])</f>
        <v>2</v>
      </c>
    </row>
    <row r="596" spans="1:124" x14ac:dyDescent="0.25">
      <c r="A596" s="13">
        <v>46</v>
      </c>
      <c r="B596" s="14" t="s">
        <v>251</v>
      </c>
      <c r="C596" s="14" t="s">
        <v>102</v>
      </c>
      <c r="D596" s="14" t="s">
        <v>103</v>
      </c>
      <c r="E596" s="14"/>
      <c r="F596" s="14"/>
      <c r="G596" s="14"/>
      <c r="H596" s="14"/>
      <c r="I596" s="14"/>
      <c r="J596" s="14">
        <v>3</v>
      </c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  <c r="CQ596" s="14"/>
      <c r="CR596" s="14"/>
      <c r="CS596" s="14"/>
      <c r="CT596" s="14"/>
      <c r="CU596" s="14"/>
      <c r="CV596" s="14"/>
      <c r="CW596" s="14"/>
      <c r="CX596" s="14"/>
      <c r="CY596" s="14"/>
      <c r="CZ596" s="14"/>
      <c r="DA596" s="14"/>
      <c r="DB596" s="14"/>
      <c r="DC596" s="14"/>
      <c r="DD596" s="14"/>
      <c r="DE596" s="14"/>
      <c r="DF596" s="14"/>
      <c r="DG596" s="14"/>
      <c r="DH596" s="14"/>
      <c r="DI596" s="14"/>
      <c r="DJ596" s="14"/>
      <c r="DK596" s="14"/>
      <c r="DL596" s="14"/>
      <c r="DM596" s="14"/>
      <c r="DN596" s="14"/>
      <c r="DO596" s="14"/>
      <c r="DP596" s="57">
        <v>2</v>
      </c>
      <c r="DQ596" s="66">
        <v>0</v>
      </c>
      <c r="DR596" s="16">
        <v>1</v>
      </c>
      <c r="DS596" s="16">
        <f>PRODUCT(Таблица1[[#This Row],[РЕЙТИНГ НТЛ]:[РЕГ НТЛ]])</f>
        <v>0</v>
      </c>
      <c r="DT596" s="70">
        <f>SUM(Таблица1[[#This Row],[РЕЙТИНГ DPT]:[РЕЙТИНГ НТЛ]])</f>
        <v>2</v>
      </c>
    </row>
    <row r="597" spans="1:124" x14ac:dyDescent="0.25">
      <c r="A597" s="13">
        <v>8</v>
      </c>
      <c r="B597" s="14" t="s">
        <v>241</v>
      </c>
      <c r="C597" s="14" t="s">
        <v>106</v>
      </c>
      <c r="D597" s="14" t="s">
        <v>108</v>
      </c>
      <c r="E597" s="14"/>
      <c r="F597" s="14"/>
      <c r="G597" s="14"/>
      <c r="H597" s="14"/>
      <c r="I597" s="14"/>
      <c r="J597" s="14">
        <v>4</v>
      </c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  <c r="CQ597" s="14"/>
      <c r="CR597" s="14"/>
      <c r="CS597" s="14"/>
      <c r="CT597" s="14"/>
      <c r="CU597" s="14"/>
      <c r="CV597" s="14"/>
      <c r="CW597" s="14"/>
      <c r="CX597" s="14"/>
      <c r="CY597" s="14"/>
      <c r="CZ597" s="14"/>
      <c r="DA597" s="14"/>
      <c r="DB597" s="14"/>
      <c r="DC597" s="14"/>
      <c r="DD597" s="14"/>
      <c r="DE597" s="14"/>
      <c r="DF597" s="14"/>
      <c r="DG597" s="14"/>
      <c r="DH597" s="14"/>
      <c r="DI597" s="14"/>
      <c r="DJ597" s="14"/>
      <c r="DK597" s="14"/>
      <c r="DL597" s="14"/>
      <c r="DM597" s="14"/>
      <c r="DN597" s="14"/>
      <c r="DO597" s="14"/>
      <c r="DP597" s="57">
        <v>1</v>
      </c>
      <c r="DQ597" s="66">
        <v>0</v>
      </c>
      <c r="DR597" s="16">
        <v>0</v>
      </c>
      <c r="DS597" s="16">
        <f>PRODUCT(Таблица1[[#This Row],[РЕЙТИНГ НТЛ]:[РЕГ НТЛ]])</f>
        <v>0</v>
      </c>
      <c r="DT597" s="70">
        <f>SUM(Таблица1[[#This Row],[РЕЙТИНГ DPT]:[РЕЙТИНГ НТЛ]])</f>
        <v>1</v>
      </c>
    </row>
    <row r="598" spans="1:124" x14ac:dyDescent="0.25">
      <c r="A598" s="13">
        <v>61</v>
      </c>
      <c r="B598" s="14" t="s">
        <v>243</v>
      </c>
      <c r="C598" s="14" t="s">
        <v>104</v>
      </c>
      <c r="D598" s="14" t="s">
        <v>105</v>
      </c>
      <c r="E598" s="14"/>
      <c r="F598" s="14"/>
      <c r="G598" s="14"/>
      <c r="H598" s="14"/>
      <c r="I598" s="14"/>
      <c r="J598" s="14">
        <v>5</v>
      </c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4"/>
      <c r="BU598" s="14"/>
      <c r="BV598" s="14"/>
      <c r="BW598" s="14"/>
      <c r="BX598" s="14"/>
      <c r="BY598" s="14"/>
      <c r="BZ598" s="14"/>
      <c r="CA598" s="14"/>
      <c r="CB598" s="14"/>
      <c r="CC598" s="14"/>
      <c r="CD598" s="14"/>
      <c r="CE598" s="14"/>
      <c r="CF598" s="14"/>
      <c r="CG598" s="14"/>
      <c r="CH598" s="14"/>
      <c r="CI598" s="14"/>
      <c r="CJ598" s="14"/>
      <c r="CK598" s="14"/>
      <c r="CL598" s="14"/>
      <c r="CM598" s="14"/>
      <c r="CN598" s="14"/>
      <c r="CO598" s="14"/>
      <c r="CP598" s="14"/>
      <c r="CQ598" s="14"/>
      <c r="CR598" s="14"/>
      <c r="CS598" s="14"/>
      <c r="CT598" s="14"/>
      <c r="CU598" s="14"/>
      <c r="CV598" s="14"/>
      <c r="CW598" s="14"/>
      <c r="CX598" s="14"/>
      <c r="CY598" s="14"/>
      <c r="CZ598" s="14"/>
      <c r="DA598" s="14"/>
      <c r="DB598" s="14"/>
      <c r="DC598" s="14"/>
      <c r="DD598" s="14"/>
      <c r="DE598" s="14"/>
      <c r="DF598" s="14"/>
      <c r="DG598" s="14"/>
      <c r="DH598" s="14"/>
      <c r="DI598" s="14"/>
      <c r="DJ598" s="14"/>
      <c r="DK598" s="14"/>
      <c r="DL598" s="14"/>
      <c r="DM598" s="14"/>
      <c r="DN598" s="14"/>
      <c r="DO598" s="14"/>
      <c r="DP598" s="57">
        <v>1</v>
      </c>
      <c r="DQ598" s="66">
        <v>0</v>
      </c>
      <c r="DR598" s="16">
        <v>1</v>
      </c>
      <c r="DS598" s="16">
        <f>PRODUCT(Таблица1[[#This Row],[РЕЙТИНГ НТЛ]:[РЕГ НТЛ]])</f>
        <v>0</v>
      </c>
      <c r="DT598" s="70">
        <f>SUM(Таблица1[[#This Row],[РЕЙТИНГ DPT]:[РЕЙТИНГ НТЛ]])</f>
        <v>1</v>
      </c>
    </row>
    <row r="599" spans="1:124" x14ac:dyDescent="0.25">
      <c r="A599" s="13">
        <v>2</v>
      </c>
      <c r="B599" s="14" t="s">
        <v>242</v>
      </c>
      <c r="C599" s="14" t="s">
        <v>104</v>
      </c>
      <c r="D599" s="14" t="s">
        <v>105</v>
      </c>
      <c r="E599" s="14"/>
      <c r="F599" s="14"/>
      <c r="G599" s="14"/>
      <c r="H599" s="14"/>
      <c r="I599" s="14"/>
      <c r="J599" s="14">
        <v>6</v>
      </c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  <c r="CQ599" s="14"/>
      <c r="CR599" s="14"/>
      <c r="CS599" s="14"/>
      <c r="CT599" s="14"/>
      <c r="CU599" s="14"/>
      <c r="CV599" s="14"/>
      <c r="CW599" s="14"/>
      <c r="CX599" s="14"/>
      <c r="CY599" s="14"/>
      <c r="CZ599" s="14"/>
      <c r="DA599" s="14"/>
      <c r="DB599" s="14"/>
      <c r="DC599" s="14"/>
      <c r="DD599" s="14"/>
      <c r="DE599" s="14"/>
      <c r="DF599" s="14"/>
      <c r="DG599" s="14"/>
      <c r="DH599" s="14"/>
      <c r="DI599" s="14"/>
      <c r="DJ599" s="14"/>
      <c r="DK599" s="14"/>
      <c r="DL599" s="14"/>
      <c r="DM599" s="14"/>
      <c r="DN599" s="14"/>
      <c r="DO599" s="14"/>
      <c r="DP599" s="57">
        <v>1</v>
      </c>
      <c r="DQ599" s="66">
        <v>0</v>
      </c>
      <c r="DR599" s="19">
        <v>1</v>
      </c>
      <c r="DS599" s="16">
        <f>PRODUCT(Таблица1[[#This Row],[РЕЙТИНГ НТЛ]:[РЕГ НТЛ]])</f>
        <v>0</v>
      </c>
      <c r="DT599" s="70">
        <f>SUM(Таблица1[[#This Row],[РЕЙТИНГ DPT]:[РЕЙТИНГ НТЛ]])</f>
        <v>1</v>
      </c>
    </row>
    <row r="600" spans="1:124" x14ac:dyDescent="0.25">
      <c r="A600" s="13">
        <v>31</v>
      </c>
      <c r="B600" s="14" t="s">
        <v>252</v>
      </c>
      <c r="C600" s="14" t="s">
        <v>104</v>
      </c>
      <c r="D600" s="14" t="s">
        <v>105</v>
      </c>
      <c r="E600" s="14"/>
      <c r="F600" s="14"/>
      <c r="G600" s="14"/>
      <c r="H600" s="14"/>
      <c r="I600" s="14"/>
      <c r="J600" s="14">
        <v>7</v>
      </c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  <c r="CD600" s="14"/>
      <c r="CE600" s="14"/>
      <c r="CF600" s="14"/>
      <c r="CG600" s="14"/>
      <c r="CH600" s="14"/>
      <c r="CI600" s="14"/>
      <c r="CJ600" s="14"/>
      <c r="CK600" s="14"/>
      <c r="CL600" s="14"/>
      <c r="CM600" s="14"/>
      <c r="CN600" s="14"/>
      <c r="CO600" s="14"/>
      <c r="CP600" s="14"/>
      <c r="CQ600" s="14"/>
      <c r="CR600" s="14"/>
      <c r="CS600" s="14"/>
      <c r="CT600" s="14"/>
      <c r="CU600" s="14"/>
      <c r="CV600" s="14"/>
      <c r="CW600" s="14"/>
      <c r="CX600" s="14"/>
      <c r="CY600" s="14"/>
      <c r="CZ600" s="14"/>
      <c r="DA600" s="14"/>
      <c r="DB600" s="14"/>
      <c r="DC600" s="14"/>
      <c r="DD600" s="14"/>
      <c r="DE600" s="14"/>
      <c r="DF600" s="14"/>
      <c r="DG600" s="14"/>
      <c r="DH600" s="14"/>
      <c r="DI600" s="14"/>
      <c r="DJ600" s="14"/>
      <c r="DK600" s="14"/>
      <c r="DL600" s="14"/>
      <c r="DM600" s="14"/>
      <c r="DN600" s="14"/>
      <c r="DO600" s="14"/>
      <c r="DP600" s="55">
        <v>0</v>
      </c>
      <c r="DQ600" s="66">
        <v>0</v>
      </c>
      <c r="DR600" s="16">
        <v>1</v>
      </c>
      <c r="DS600" s="43">
        <f>PRODUCT(Таблица1[[#This Row],[РЕЙТИНГ НТЛ]:[РЕГ НТЛ]])</f>
        <v>0</v>
      </c>
      <c r="DT600" s="74">
        <f>SUM(Таблица1[[#This Row],[РЕЙТИНГ DPT]:[РЕЙТИНГ НТЛ]])</f>
        <v>0</v>
      </c>
    </row>
    <row r="601" spans="1:124" x14ac:dyDescent="0.25">
      <c r="A601" s="21">
        <v>4</v>
      </c>
      <c r="B601" s="18" t="s">
        <v>254</v>
      </c>
      <c r="C601" s="14" t="s">
        <v>153</v>
      </c>
      <c r="D601" s="18" t="s">
        <v>145</v>
      </c>
      <c r="E601" s="18"/>
      <c r="F601" s="18"/>
      <c r="G601" s="18"/>
      <c r="H601" s="18"/>
      <c r="I601" s="18"/>
      <c r="J601" s="18">
        <v>10</v>
      </c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  <c r="BN601" s="18"/>
      <c r="BO601" s="18"/>
      <c r="BP601" s="18"/>
      <c r="BQ601" s="18"/>
      <c r="BR601" s="18"/>
      <c r="BS601" s="18"/>
      <c r="BT601" s="18"/>
      <c r="BU601" s="18"/>
      <c r="BV601" s="18"/>
      <c r="BW601" s="18"/>
      <c r="BX601" s="18"/>
      <c r="BY601" s="18"/>
      <c r="BZ601" s="18"/>
      <c r="CA601" s="18"/>
      <c r="CB601" s="18"/>
      <c r="CC601" s="18"/>
      <c r="CD601" s="18"/>
      <c r="CE601" s="18"/>
      <c r="CF601" s="18"/>
      <c r="CG601" s="18"/>
      <c r="CH601" s="18"/>
      <c r="CI601" s="18"/>
      <c r="CJ601" s="18"/>
      <c r="CK601" s="18"/>
      <c r="CL601" s="18"/>
      <c r="CM601" s="18"/>
      <c r="CN601" s="18"/>
      <c r="CO601" s="18"/>
      <c r="CP601" s="18"/>
      <c r="CQ601" s="18"/>
      <c r="CR601" s="18"/>
      <c r="CS601" s="18"/>
      <c r="CT601" s="18"/>
      <c r="CU601" s="18"/>
      <c r="CV601" s="18"/>
      <c r="CW601" s="18"/>
      <c r="CX601" s="18"/>
      <c r="CY601" s="18"/>
      <c r="CZ601" s="18"/>
      <c r="DA601" s="18"/>
      <c r="DB601" s="18"/>
      <c r="DC601" s="18"/>
      <c r="DD601" s="18"/>
      <c r="DE601" s="18"/>
      <c r="DF601" s="18"/>
      <c r="DG601" s="18"/>
      <c r="DH601" s="18"/>
      <c r="DI601" s="18"/>
      <c r="DJ601" s="18"/>
      <c r="DK601" s="18"/>
      <c r="DL601" s="18"/>
      <c r="DM601" s="18"/>
      <c r="DN601" s="18"/>
      <c r="DO601" s="18"/>
      <c r="DP601" s="55">
        <v>0</v>
      </c>
      <c r="DQ601" s="66">
        <v>0</v>
      </c>
      <c r="DR601" s="16">
        <v>0</v>
      </c>
      <c r="DS601" s="44">
        <f>PRODUCT(Таблица1[[#This Row],[РЕЙТИНГ НТЛ]:[РЕГ НТЛ]])</f>
        <v>0</v>
      </c>
      <c r="DT601" s="74">
        <f>SUM(Таблица1[[#This Row],[РЕЙТИНГ DPT]:[РЕЙТИНГ НТЛ]])</f>
        <v>0</v>
      </c>
    </row>
    <row r="602" spans="1:124" x14ac:dyDescent="0.25">
      <c r="A602" s="13">
        <v>39</v>
      </c>
      <c r="B602" s="14" t="s">
        <v>255</v>
      </c>
      <c r="C602" s="14" t="s">
        <v>156</v>
      </c>
      <c r="D602" s="14" t="s">
        <v>151</v>
      </c>
      <c r="E602" s="14"/>
      <c r="F602" s="14"/>
      <c r="G602" s="14"/>
      <c r="H602" s="14"/>
      <c r="I602" s="14"/>
      <c r="J602" s="14">
        <v>11</v>
      </c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4"/>
      <c r="BU602" s="14"/>
      <c r="BV602" s="14"/>
      <c r="BW602" s="14"/>
      <c r="BX602" s="14"/>
      <c r="BY602" s="14"/>
      <c r="BZ602" s="14"/>
      <c r="CA602" s="14"/>
      <c r="CB602" s="14"/>
      <c r="CC602" s="14"/>
      <c r="CD602" s="14"/>
      <c r="CE602" s="14"/>
      <c r="CF602" s="14"/>
      <c r="CG602" s="14"/>
      <c r="CH602" s="14"/>
      <c r="CI602" s="14"/>
      <c r="CJ602" s="14"/>
      <c r="CK602" s="14"/>
      <c r="CL602" s="14"/>
      <c r="CM602" s="14"/>
      <c r="CN602" s="14"/>
      <c r="CO602" s="14"/>
      <c r="CP602" s="14"/>
      <c r="CQ602" s="14"/>
      <c r="CR602" s="14"/>
      <c r="CS602" s="14"/>
      <c r="CT602" s="14"/>
      <c r="CU602" s="14"/>
      <c r="CV602" s="14"/>
      <c r="CW602" s="14"/>
      <c r="CX602" s="14"/>
      <c r="CY602" s="14"/>
      <c r="CZ602" s="14"/>
      <c r="DA602" s="14"/>
      <c r="DB602" s="14"/>
      <c r="DC602" s="14"/>
      <c r="DD602" s="14"/>
      <c r="DE602" s="14"/>
      <c r="DF602" s="14"/>
      <c r="DG602" s="14"/>
      <c r="DH602" s="14"/>
      <c r="DI602" s="14"/>
      <c r="DJ602" s="14"/>
      <c r="DK602" s="14"/>
      <c r="DL602" s="14"/>
      <c r="DM602" s="14"/>
      <c r="DN602" s="14"/>
      <c r="DO602" s="14"/>
      <c r="DP602" s="55">
        <v>0</v>
      </c>
      <c r="DQ602" s="66">
        <v>0</v>
      </c>
      <c r="DR602" s="16">
        <v>0</v>
      </c>
      <c r="DS602" s="43">
        <f>PRODUCT(Таблица1[[#This Row],[РЕЙТИНГ НТЛ]:[РЕГ НТЛ]])</f>
        <v>0</v>
      </c>
      <c r="DT602" s="74">
        <f>SUM(Таблица1[[#This Row],[РЕЙТИНГ DPT]:[РЕЙТИНГ НТЛ]])</f>
        <v>0</v>
      </c>
    </row>
    <row r="603" spans="1:124" x14ac:dyDescent="0.25">
      <c r="A603" s="13">
        <v>74</v>
      </c>
      <c r="B603" s="14" t="s">
        <v>256</v>
      </c>
      <c r="C603" s="14" t="s">
        <v>104</v>
      </c>
      <c r="D603" s="14" t="s">
        <v>105</v>
      </c>
      <c r="E603" s="14"/>
      <c r="F603" s="14"/>
      <c r="G603" s="14"/>
      <c r="H603" s="14"/>
      <c r="I603" s="14"/>
      <c r="J603" s="14">
        <v>12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  <c r="CD603" s="14"/>
      <c r="CE603" s="14"/>
      <c r="CF603" s="14"/>
      <c r="CG603" s="14"/>
      <c r="CH603" s="14"/>
      <c r="CI603" s="14"/>
      <c r="CJ603" s="14"/>
      <c r="CK603" s="14"/>
      <c r="CL603" s="14"/>
      <c r="CM603" s="14"/>
      <c r="CN603" s="14"/>
      <c r="CO603" s="14"/>
      <c r="CP603" s="14"/>
      <c r="CQ603" s="14"/>
      <c r="CR603" s="14"/>
      <c r="CS603" s="14"/>
      <c r="CT603" s="14"/>
      <c r="CU603" s="14"/>
      <c r="CV603" s="14"/>
      <c r="CW603" s="14"/>
      <c r="CX603" s="14"/>
      <c r="CY603" s="14"/>
      <c r="CZ603" s="14"/>
      <c r="DA603" s="14"/>
      <c r="DB603" s="14"/>
      <c r="DC603" s="14"/>
      <c r="DD603" s="14"/>
      <c r="DE603" s="14"/>
      <c r="DF603" s="14"/>
      <c r="DG603" s="14"/>
      <c r="DH603" s="14"/>
      <c r="DI603" s="14"/>
      <c r="DJ603" s="14"/>
      <c r="DK603" s="14"/>
      <c r="DL603" s="14"/>
      <c r="DM603" s="14"/>
      <c r="DN603" s="14"/>
      <c r="DO603" s="14"/>
      <c r="DP603" s="55">
        <v>0</v>
      </c>
      <c r="DQ603" s="66">
        <v>0</v>
      </c>
      <c r="DR603" s="16">
        <v>1</v>
      </c>
      <c r="DS603" s="43">
        <f>PRODUCT(Таблица1[[#This Row],[РЕЙТИНГ НТЛ]:[РЕГ НТЛ]])</f>
        <v>0</v>
      </c>
      <c r="DT603" s="74">
        <f>SUM(Таблица1[[#This Row],[РЕЙТИНГ DPT]:[РЕЙТИНГ НТЛ]])</f>
        <v>0</v>
      </c>
    </row>
    <row r="604" spans="1:124" x14ac:dyDescent="0.25">
      <c r="A604" s="13">
        <v>47</v>
      </c>
      <c r="B604" s="14" t="s">
        <v>253</v>
      </c>
      <c r="C604" s="14" t="s">
        <v>104</v>
      </c>
      <c r="D604" s="14" t="s">
        <v>105</v>
      </c>
      <c r="E604" s="14"/>
      <c r="F604" s="14"/>
      <c r="G604" s="14"/>
      <c r="H604" s="14"/>
      <c r="I604" s="14"/>
      <c r="J604" s="14" t="s">
        <v>152</v>
      </c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  <c r="CD604" s="14"/>
      <c r="CE604" s="14"/>
      <c r="CF604" s="14"/>
      <c r="CG604" s="14"/>
      <c r="CH604" s="14"/>
      <c r="CI604" s="14"/>
      <c r="CJ604" s="14"/>
      <c r="CK604" s="14"/>
      <c r="CL604" s="14"/>
      <c r="CM604" s="14"/>
      <c r="CN604" s="14"/>
      <c r="CO604" s="14"/>
      <c r="CP604" s="14"/>
      <c r="CQ604" s="14"/>
      <c r="CR604" s="14"/>
      <c r="CS604" s="14"/>
      <c r="CT604" s="14"/>
      <c r="CU604" s="14"/>
      <c r="CV604" s="14"/>
      <c r="CW604" s="14"/>
      <c r="CX604" s="14"/>
      <c r="CY604" s="14"/>
      <c r="CZ604" s="14"/>
      <c r="DA604" s="14"/>
      <c r="DB604" s="14"/>
      <c r="DC604" s="14"/>
      <c r="DD604" s="14"/>
      <c r="DE604" s="14"/>
      <c r="DF604" s="14"/>
      <c r="DG604" s="14"/>
      <c r="DH604" s="14"/>
      <c r="DI604" s="14"/>
      <c r="DJ604" s="14"/>
      <c r="DK604" s="14"/>
      <c r="DL604" s="14"/>
      <c r="DM604" s="14"/>
      <c r="DN604" s="14"/>
      <c r="DO604" s="14"/>
      <c r="DP604" s="55">
        <v>0</v>
      </c>
      <c r="DQ604" s="66">
        <v>0</v>
      </c>
      <c r="DR604" s="16">
        <v>1</v>
      </c>
      <c r="DS604" s="43">
        <f>PRODUCT(Таблица1[[#This Row],[РЕЙТИНГ НТЛ]:[РЕГ НТЛ]])</f>
        <v>0</v>
      </c>
      <c r="DT604" s="74">
        <f>SUM(Таблица1[[#This Row],[РЕЙТИНГ DPT]:[РЕЙТИНГ НТЛ]])</f>
        <v>0</v>
      </c>
    </row>
    <row r="605" spans="1:124" x14ac:dyDescent="0.25">
      <c r="A605" s="13">
        <v>3</v>
      </c>
      <c r="B605" s="14" t="s">
        <v>244</v>
      </c>
      <c r="C605" s="14" t="s">
        <v>153</v>
      </c>
      <c r="D605" s="14" t="s">
        <v>145</v>
      </c>
      <c r="E605" s="14"/>
      <c r="F605" s="14"/>
      <c r="G605" s="14"/>
      <c r="H605" s="14"/>
      <c r="I605" s="14"/>
      <c r="J605" s="14" t="s">
        <v>152</v>
      </c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  <c r="CD605" s="14"/>
      <c r="CE605" s="14"/>
      <c r="CF605" s="14"/>
      <c r="CG605" s="14"/>
      <c r="CH605" s="14"/>
      <c r="CI605" s="14"/>
      <c r="CJ605" s="14"/>
      <c r="CK605" s="14"/>
      <c r="CL605" s="14"/>
      <c r="CM605" s="14"/>
      <c r="CN605" s="14"/>
      <c r="CO605" s="14"/>
      <c r="CP605" s="14"/>
      <c r="CQ605" s="14"/>
      <c r="CR605" s="14"/>
      <c r="CS605" s="14"/>
      <c r="CT605" s="14"/>
      <c r="CU605" s="14"/>
      <c r="CV605" s="14"/>
      <c r="CW605" s="14"/>
      <c r="CX605" s="14"/>
      <c r="CY605" s="14"/>
      <c r="CZ605" s="14"/>
      <c r="DA605" s="14"/>
      <c r="DB605" s="14"/>
      <c r="DC605" s="14"/>
      <c r="DD605" s="14"/>
      <c r="DE605" s="14"/>
      <c r="DF605" s="14"/>
      <c r="DG605" s="14"/>
      <c r="DH605" s="14"/>
      <c r="DI605" s="14"/>
      <c r="DJ605" s="14"/>
      <c r="DK605" s="14"/>
      <c r="DL605" s="14"/>
      <c r="DM605" s="14"/>
      <c r="DN605" s="14"/>
      <c r="DO605" s="14"/>
      <c r="DP605" s="55">
        <v>0</v>
      </c>
      <c r="DQ605" s="66">
        <v>0</v>
      </c>
      <c r="DR605" s="16">
        <v>0</v>
      </c>
      <c r="DS605" s="43">
        <f>PRODUCT(Таблица1[[#This Row],[РЕЙТИНГ НТЛ]:[РЕГ НТЛ]])</f>
        <v>0</v>
      </c>
      <c r="DT605" s="74">
        <f>SUM(Таблица1[[#This Row],[РЕЙТИНГ DPT]:[РЕЙТИНГ НТЛ]])</f>
        <v>0</v>
      </c>
    </row>
    <row r="606" spans="1:124" x14ac:dyDescent="0.25">
      <c r="A606" s="13">
        <v>65</v>
      </c>
      <c r="B606" s="14" t="s">
        <v>228</v>
      </c>
      <c r="C606" s="14" t="s">
        <v>102</v>
      </c>
      <c r="D606" s="14" t="s">
        <v>103</v>
      </c>
      <c r="E606" s="14"/>
      <c r="F606" s="14"/>
      <c r="G606" s="14"/>
      <c r="H606" s="14"/>
      <c r="I606" s="14">
        <v>1</v>
      </c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  <c r="CD606" s="14"/>
      <c r="CE606" s="14"/>
      <c r="CF606" s="14"/>
      <c r="CG606" s="14"/>
      <c r="CH606" s="14"/>
      <c r="CI606" s="14"/>
      <c r="CJ606" s="14"/>
      <c r="CK606" s="14"/>
      <c r="CL606" s="14"/>
      <c r="CM606" s="14"/>
      <c r="CN606" s="14"/>
      <c r="CO606" s="14"/>
      <c r="CP606" s="14"/>
      <c r="CQ606" s="14"/>
      <c r="CR606" s="14"/>
      <c r="CS606" s="14"/>
      <c r="CT606" s="14"/>
      <c r="CU606" s="14"/>
      <c r="CV606" s="14"/>
      <c r="CW606" s="14"/>
      <c r="CX606" s="14"/>
      <c r="CY606" s="14"/>
      <c r="CZ606" s="14"/>
      <c r="DA606" s="14"/>
      <c r="DB606" s="14"/>
      <c r="DC606" s="14"/>
      <c r="DD606" s="14"/>
      <c r="DE606" s="14"/>
      <c r="DF606" s="14"/>
      <c r="DG606" s="14"/>
      <c r="DH606" s="14"/>
      <c r="DI606" s="14"/>
      <c r="DJ606" s="14"/>
      <c r="DK606" s="14"/>
      <c r="DL606" s="14"/>
      <c r="DM606" s="14"/>
      <c r="DN606" s="14"/>
      <c r="DO606" s="14"/>
      <c r="DP606" s="57">
        <v>3</v>
      </c>
      <c r="DQ606" s="66">
        <v>0</v>
      </c>
      <c r="DR606" s="16">
        <v>1</v>
      </c>
      <c r="DS606" s="16">
        <f>PRODUCT(Таблица1[[#This Row],[РЕЙТИНГ НТЛ]:[РЕГ НТЛ]])</f>
        <v>0</v>
      </c>
      <c r="DT606" s="70">
        <f>SUM(Таблица1[[#This Row],[РЕЙТИНГ DPT]:[РЕЙТИНГ НТЛ]])</f>
        <v>3</v>
      </c>
    </row>
    <row r="607" spans="1:124" x14ac:dyDescent="0.25">
      <c r="A607" s="13">
        <v>71</v>
      </c>
      <c r="B607" s="14" t="s">
        <v>231</v>
      </c>
      <c r="C607" s="14" t="s">
        <v>106</v>
      </c>
      <c r="D607" s="14" t="s">
        <v>120</v>
      </c>
      <c r="E607" s="14"/>
      <c r="F607" s="14"/>
      <c r="G607" s="14"/>
      <c r="H607" s="14"/>
      <c r="I607" s="14">
        <v>2</v>
      </c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  <c r="CD607" s="14"/>
      <c r="CE607" s="14"/>
      <c r="CF607" s="14"/>
      <c r="CG607" s="14"/>
      <c r="CH607" s="14"/>
      <c r="CI607" s="14"/>
      <c r="CJ607" s="14"/>
      <c r="CK607" s="14"/>
      <c r="CL607" s="14"/>
      <c r="CM607" s="14"/>
      <c r="CN607" s="14"/>
      <c r="CO607" s="14"/>
      <c r="CP607" s="14"/>
      <c r="CQ607" s="14"/>
      <c r="CR607" s="14"/>
      <c r="CS607" s="14"/>
      <c r="CT607" s="14"/>
      <c r="CU607" s="14"/>
      <c r="CV607" s="14"/>
      <c r="CW607" s="14"/>
      <c r="CX607" s="14"/>
      <c r="CY607" s="14"/>
      <c r="CZ607" s="14"/>
      <c r="DA607" s="14"/>
      <c r="DB607" s="14"/>
      <c r="DC607" s="14"/>
      <c r="DD607" s="14"/>
      <c r="DE607" s="14"/>
      <c r="DF607" s="14"/>
      <c r="DG607" s="14"/>
      <c r="DH607" s="14"/>
      <c r="DI607" s="14"/>
      <c r="DJ607" s="14"/>
      <c r="DK607" s="14"/>
      <c r="DL607" s="14"/>
      <c r="DM607" s="14"/>
      <c r="DN607" s="14"/>
      <c r="DO607" s="14"/>
      <c r="DP607" s="57">
        <v>2</v>
      </c>
      <c r="DQ607" s="66">
        <v>0</v>
      </c>
      <c r="DR607" s="16">
        <v>1</v>
      </c>
      <c r="DS607" s="16">
        <f>PRODUCT(Таблица1[[#This Row],[РЕЙТИНГ НТЛ]:[РЕГ НТЛ]])</f>
        <v>0</v>
      </c>
      <c r="DT607" s="70">
        <f>SUM(Таблица1[[#This Row],[РЕЙТИНГ DPT]:[РЕЙТИНГ НТЛ]])</f>
        <v>2</v>
      </c>
    </row>
    <row r="608" spans="1:124" x14ac:dyDescent="0.25">
      <c r="A608" s="13">
        <v>234</v>
      </c>
      <c r="B608" s="14" t="s">
        <v>232</v>
      </c>
      <c r="C608" s="14" t="s">
        <v>106</v>
      </c>
      <c r="D608" s="14" t="s">
        <v>119</v>
      </c>
      <c r="E608" s="14"/>
      <c r="F608" s="14"/>
      <c r="G608" s="14"/>
      <c r="H608" s="14"/>
      <c r="I608" s="14">
        <v>3</v>
      </c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  <c r="CD608" s="14"/>
      <c r="CE608" s="14"/>
      <c r="CF608" s="14"/>
      <c r="CG608" s="14"/>
      <c r="CH608" s="14"/>
      <c r="CI608" s="14"/>
      <c r="CJ608" s="14"/>
      <c r="CK608" s="14"/>
      <c r="CL608" s="14"/>
      <c r="CM608" s="14"/>
      <c r="CN608" s="14"/>
      <c r="CO608" s="14"/>
      <c r="CP608" s="14"/>
      <c r="CQ608" s="14"/>
      <c r="CR608" s="14"/>
      <c r="CS608" s="14"/>
      <c r="CT608" s="14"/>
      <c r="CU608" s="14"/>
      <c r="CV608" s="14"/>
      <c r="CW608" s="14"/>
      <c r="CX608" s="14"/>
      <c r="CY608" s="14"/>
      <c r="CZ608" s="14"/>
      <c r="DA608" s="14"/>
      <c r="DB608" s="14"/>
      <c r="DC608" s="14"/>
      <c r="DD608" s="14"/>
      <c r="DE608" s="14"/>
      <c r="DF608" s="14"/>
      <c r="DG608" s="14"/>
      <c r="DH608" s="14"/>
      <c r="DI608" s="14"/>
      <c r="DJ608" s="14"/>
      <c r="DK608" s="14"/>
      <c r="DL608" s="14"/>
      <c r="DM608" s="14"/>
      <c r="DN608" s="14"/>
      <c r="DO608" s="14"/>
      <c r="DP608" s="57">
        <v>2</v>
      </c>
      <c r="DQ608" s="66">
        <v>0</v>
      </c>
      <c r="DR608" s="16">
        <v>1</v>
      </c>
      <c r="DS608" s="16">
        <f>PRODUCT(Таблица1[[#This Row],[РЕЙТИНГ НТЛ]:[РЕГ НТЛ]])</f>
        <v>0</v>
      </c>
      <c r="DT608" s="70">
        <f>SUM(Таблица1[[#This Row],[РЕЙТИНГ DPT]:[РЕЙТИНГ НТЛ]])</f>
        <v>2</v>
      </c>
    </row>
    <row r="609" spans="1:124" x14ac:dyDescent="0.25">
      <c r="A609" s="13">
        <v>35</v>
      </c>
      <c r="B609" s="14" t="s">
        <v>245</v>
      </c>
      <c r="C609" s="14" t="s">
        <v>102</v>
      </c>
      <c r="D609" s="14" t="s">
        <v>103</v>
      </c>
      <c r="E609" s="14"/>
      <c r="F609" s="14"/>
      <c r="G609" s="14"/>
      <c r="H609" s="14"/>
      <c r="I609" s="14">
        <v>4</v>
      </c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  <c r="CD609" s="14"/>
      <c r="CE609" s="14"/>
      <c r="CF609" s="14"/>
      <c r="CG609" s="14"/>
      <c r="CH609" s="14"/>
      <c r="CI609" s="14"/>
      <c r="CJ609" s="14"/>
      <c r="CK609" s="14"/>
      <c r="CL609" s="14"/>
      <c r="CM609" s="14"/>
      <c r="CN609" s="14"/>
      <c r="CO609" s="14"/>
      <c r="CP609" s="14"/>
      <c r="CQ609" s="14"/>
      <c r="CR609" s="14"/>
      <c r="CS609" s="14"/>
      <c r="CT609" s="14"/>
      <c r="CU609" s="14"/>
      <c r="CV609" s="14"/>
      <c r="CW609" s="14"/>
      <c r="CX609" s="14"/>
      <c r="CY609" s="14"/>
      <c r="CZ609" s="14"/>
      <c r="DA609" s="14"/>
      <c r="DB609" s="14"/>
      <c r="DC609" s="14"/>
      <c r="DD609" s="14"/>
      <c r="DE609" s="14"/>
      <c r="DF609" s="14"/>
      <c r="DG609" s="14"/>
      <c r="DH609" s="14"/>
      <c r="DI609" s="14"/>
      <c r="DJ609" s="14"/>
      <c r="DK609" s="14"/>
      <c r="DL609" s="14"/>
      <c r="DM609" s="14"/>
      <c r="DN609" s="14"/>
      <c r="DO609" s="14"/>
      <c r="DP609" s="57">
        <v>1</v>
      </c>
      <c r="DQ609" s="66">
        <v>0</v>
      </c>
      <c r="DR609" s="31">
        <v>1</v>
      </c>
      <c r="DS609" s="16">
        <f>PRODUCT(Таблица1[[#This Row],[РЕЙТИНГ НТЛ]:[РЕГ НТЛ]])</f>
        <v>0</v>
      </c>
      <c r="DT609" s="70">
        <f>SUM(Таблица1[[#This Row],[РЕЙТИНГ DPT]:[РЕЙТИНГ НТЛ]])</f>
        <v>1</v>
      </c>
    </row>
    <row r="610" spans="1:124" x14ac:dyDescent="0.25">
      <c r="A610" s="13">
        <v>7</v>
      </c>
      <c r="B610" s="14" t="s">
        <v>235</v>
      </c>
      <c r="C610" s="14" t="s">
        <v>106</v>
      </c>
      <c r="D610" s="14" t="s">
        <v>114</v>
      </c>
      <c r="E610" s="14"/>
      <c r="F610" s="14"/>
      <c r="G610" s="14"/>
      <c r="H610" s="14"/>
      <c r="I610" s="14">
        <v>5</v>
      </c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  <c r="CD610" s="14"/>
      <c r="CE610" s="14"/>
      <c r="CF610" s="14"/>
      <c r="CG610" s="14"/>
      <c r="CH610" s="14"/>
      <c r="CI610" s="14"/>
      <c r="CJ610" s="14"/>
      <c r="CK610" s="14"/>
      <c r="CL610" s="14"/>
      <c r="CM610" s="14"/>
      <c r="CN610" s="14"/>
      <c r="CO610" s="14"/>
      <c r="CP610" s="14"/>
      <c r="CQ610" s="14"/>
      <c r="CR610" s="14"/>
      <c r="CS610" s="14"/>
      <c r="CT610" s="14"/>
      <c r="CU610" s="14"/>
      <c r="CV610" s="14"/>
      <c r="CW610" s="14"/>
      <c r="CX610" s="14"/>
      <c r="CY610" s="14"/>
      <c r="CZ610" s="14"/>
      <c r="DA610" s="14"/>
      <c r="DB610" s="14"/>
      <c r="DC610" s="14"/>
      <c r="DD610" s="14"/>
      <c r="DE610" s="14"/>
      <c r="DF610" s="14"/>
      <c r="DG610" s="14"/>
      <c r="DH610" s="14"/>
      <c r="DI610" s="14"/>
      <c r="DJ610" s="14"/>
      <c r="DK610" s="14"/>
      <c r="DL610" s="14"/>
      <c r="DM610" s="14"/>
      <c r="DN610" s="14"/>
      <c r="DO610" s="14"/>
      <c r="DP610" s="57">
        <v>1</v>
      </c>
      <c r="DQ610" s="66">
        <v>0</v>
      </c>
      <c r="DR610" s="16">
        <v>1</v>
      </c>
      <c r="DS610" s="16">
        <f>PRODUCT(Таблица1[[#This Row],[РЕЙТИНГ НТЛ]:[РЕГ НТЛ]])</f>
        <v>0</v>
      </c>
      <c r="DT610" s="70">
        <f>SUM(Таблица1[[#This Row],[РЕЙТИНГ DPT]:[РЕЙТИНГ НТЛ]])</f>
        <v>1</v>
      </c>
    </row>
    <row r="611" spans="1:124" x14ac:dyDescent="0.25">
      <c r="A611" s="21">
        <v>34</v>
      </c>
      <c r="B611" s="18" t="s">
        <v>230</v>
      </c>
      <c r="C611" s="14" t="s">
        <v>156</v>
      </c>
      <c r="D611" s="18" t="s">
        <v>141</v>
      </c>
      <c r="E611" s="18"/>
      <c r="F611" s="18"/>
      <c r="G611" s="18"/>
      <c r="H611" s="18"/>
      <c r="I611" s="18">
        <v>6</v>
      </c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  <c r="BN611" s="18"/>
      <c r="BO611" s="18"/>
      <c r="BP611" s="18"/>
      <c r="BQ611" s="18"/>
      <c r="BR611" s="18"/>
      <c r="BS611" s="18"/>
      <c r="BT611" s="18"/>
      <c r="BU611" s="18"/>
      <c r="BV611" s="18"/>
      <c r="BW611" s="18"/>
      <c r="BX611" s="18"/>
      <c r="BY611" s="18"/>
      <c r="BZ611" s="18"/>
      <c r="CA611" s="18"/>
      <c r="CB611" s="18"/>
      <c r="CC611" s="18"/>
      <c r="CD611" s="18"/>
      <c r="CE611" s="18"/>
      <c r="CF611" s="18"/>
      <c r="CG611" s="18"/>
      <c r="CH611" s="18"/>
      <c r="CI611" s="18"/>
      <c r="CJ611" s="18"/>
      <c r="CK611" s="18"/>
      <c r="CL611" s="18"/>
      <c r="CM611" s="18"/>
      <c r="CN611" s="18"/>
      <c r="CO611" s="18"/>
      <c r="CP611" s="18"/>
      <c r="CQ611" s="18"/>
      <c r="CR611" s="18"/>
      <c r="CS611" s="18"/>
      <c r="CT611" s="18"/>
      <c r="CU611" s="18"/>
      <c r="CV611" s="18"/>
      <c r="CW611" s="18"/>
      <c r="CX611" s="18"/>
      <c r="CY611" s="18"/>
      <c r="CZ611" s="18"/>
      <c r="DA611" s="18"/>
      <c r="DB611" s="18"/>
      <c r="DC611" s="18"/>
      <c r="DD611" s="18"/>
      <c r="DE611" s="18"/>
      <c r="DF611" s="18"/>
      <c r="DG611" s="18"/>
      <c r="DH611" s="18"/>
      <c r="DI611" s="18"/>
      <c r="DJ611" s="18"/>
      <c r="DK611" s="18"/>
      <c r="DL611" s="18"/>
      <c r="DM611" s="18"/>
      <c r="DN611" s="18"/>
      <c r="DO611" s="18"/>
      <c r="DP611" s="59">
        <v>1</v>
      </c>
      <c r="DQ611" s="66">
        <v>0</v>
      </c>
      <c r="DR611" s="16">
        <v>0</v>
      </c>
      <c r="DS611" s="19">
        <f>PRODUCT(Таблица1[[#This Row],[РЕЙТИНГ НТЛ]:[РЕГ НТЛ]])</f>
        <v>0</v>
      </c>
      <c r="DT611" s="70">
        <f>SUM(Таблица1[[#This Row],[РЕЙТИНГ DPT]:[РЕЙТИНГ НТЛ]])</f>
        <v>1</v>
      </c>
    </row>
    <row r="612" spans="1:124" x14ac:dyDescent="0.25">
      <c r="A612" s="13">
        <v>11</v>
      </c>
      <c r="B612" s="14" t="s">
        <v>229</v>
      </c>
      <c r="C612" s="14" t="s">
        <v>156</v>
      </c>
      <c r="D612" s="14" t="s">
        <v>141</v>
      </c>
      <c r="E612" s="14"/>
      <c r="F612" s="14"/>
      <c r="G612" s="14"/>
      <c r="H612" s="14"/>
      <c r="I612" s="14">
        <v>7</v>
      </c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  <c r="CD612" s="14"/>
      <c r="CE612" s="14"/>
      <c r="CF612" s="14"/>
      <c r="CG612" s="14"/>
      <c r="CH612" s="14"/>
      <c r="CI612" s="14"/>
      <c r="CJ612" s="14"/>
      <c r="CK612" s="14"/>
      <c r="CL612" s="14"/>
      <c r="CM612" s="14"/>
      <c r="CN612" s="14"/>
      <c r="CO612" s="14"/>
      <c r="CP612" s="14"/>
      <c r="CQ612" s="14"/>
      <c r="CR612" s="14"/>
      <c r="CS612" s="14"/>
      <c r="CT612" s="14"/>
      <c r="CU612" s="14"/>
      <c r="CV612" s="14"/>
      <c r="CW612" s="14"/>
      <c r="CX612" s="14"/>
      <c r="CY612" s="14"/>
      <c r="CZ612" s="14"/>
      <c r="DA612" s="14"/>
      <c r="DB612" s="14"/>
      <c r="DC612" s="14"/>
      <c r="DD612" s="14"/>
      <c r="DE612" s="14"/>
      <c r="DF612" s="14"/>
      <c r="DG612" s="14"/>
      <c r="DH612" s="14"/>
      <c r="DI612" s="14"/>
      <c r="DJ612" s="14"/>
      <c r="DK612" s="14"/>
      <c r="DL612" s="14"/>
      <c r="DM612" s="14"/>
      <c r="DN612" s="14"/>
      <c r="DO612" s="14"/>
      <c r="DP612" s="55">
        <v>0</v>
      </c>
      <c r="DQ612" s="66">
        <v>0</v>
      </c>
      <c r="DR612" s="16">
        <v>0</v>
      </c>
      <c r="DS612" s="43">
        <f>PRODUCT(Таблица1[[#This Row],[РЕЙТИНГ НТЛ]:[РЕГ НТЛ]])</f>
        <v>0</v>
      </c>
      <c r="DT612" s="74">
        <f>SUM(Таблица1[[#This Row],[РЕЙТИНГ DPT]:[РЕЙТИНГ НТЛ]])</f>
        <v>0</v>
      </c>
    </row>
    <row r="613" spans="1:124" x14ac:dyDescent="0.25">
      <c r="A613" s="13">
        <v>43</v>
      </c>
      <c r="B613" s="14" t="s">
        <v>236</v>
      </c>
      <c r="C613" s="14" t="s">
        <v>104</v>
      </c>
      <c r="D613" s="14" t="s">
        <v>105</v>
      </c>
      <c r="E613" s="14"/>
      <c r="F613" s="14"/>
      <c r="G613" s="14"/>
      <c r="H613" s="14"/>
      <c r="I613" s="14">
        <v>8</v>
      </c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  <c r="CD613" s="14"/>
      <c r="CE613" s="14"/>
      <c r="CF613" s="14"/>
      <c r="CG613" s="14"/>
      <c r="CH613" s="14"/>
      <c r="CI613" s="14"/>
      <c r="CJ613" s="14"/>
      <c r="CK613" s="14"/>
      <c r="CL613" s="14"/>
      <c r="CM613" s="14"/>
      <c r="CN613" s="14"/>
      <c r="CO613" s="14"/>
      <c r="CP613" s="14"/>
      <c r="CQ613" s="14"/>
      <c r="CR613" s="14"/>
      <c r="CS613" s="14"/>
      <c r="CT613" s="14"/>
      <c r="CU613" s="14"/>
      <c r="CV613" s="14"/>
      <c r="CW613" s="14"/>
      <c r="CX613" s="14"/>
      <c r="CY613" s="14"/>
      <c r="CZ613" s="14"/>
      <c r="DA613" s="14"/>
      <c r="DB613" s="14"/>
      <c r="DC613" s="14"/>
      <c r="DD613" s="14"/>
      <c r="DE613" s="14"/>
      <c r="DF613" s="14"/>
      <c r="DG613" s="14"/>
      <c r="DH613" s="14"/>
      <c r="DI613" s="14"/>
      <c r="DJ613" s="14"/>
      <c r="DK613" s="14"/>
      <c r="DL613" s="14"/>
      <c r="DM613" s="14"/>
      <c r="DN613" s="14"/>
      <c r="DO613" s="14"/>
      <c r="DP613" s="55">
        <v>0</v>
      </c>
      <c r="DQ613" s="66">
        <v>0</v>
      </c>
      <c r="DR613" s="16">
        <v>1</v>
      </c>
      <c r="DS613" s="43">
        <f>PRODUCT(Таблица1[[#This Row],[РЕЙТИНГ НТЛ]:[РЕГ НТЛ]])</f>
        <v>0</v>
      </c>
      <c r="DT613" s="74">
        <f>SUM(Таблица1[[#This Row],[РЕЙТИНГ DPT]:[РЕЙТИНГ НТЛ]])</f>
        <v>0</v>
      </c>
    </row>
    <row r="614" spans="1:124" x14ac:dyDescent="0.25">
      <c r="A614" s="21">
        <v>36</v>
      </c>
      <c r="B614" s="18" t="s">
        <v>246</v>
      </c>
      <c r="C614" s="14" t="s">
        <v>116</v>
      </c>
      <c r="D614" s="18" t="s">
        <v>147</v>
      </c>
      <c r="E614" s="18"/>
      <c r="F614" s="18"/>
      <c r="G614" s="18"/>
      <c r="H614" s="18"/>
      <c r="I614" s="18">
        <v>9</v>
      </c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  <c r="BO614" s="18"/>
      <c r="BP614" s="18"/>
      <c r="BQ614" s="18"/>
      <c r="BR614" s="18"/>
      <c r="BS614" s="18"/>
      <c r="BT614" s="18"/>
      <c r="BU614" s="18"/>
      <c r="BV614" s="18"/>
      <c r="BW614" s="18"/>
      <c r="BX614" s="18"/>
      <c r="BY614" s="18"/>
      <c r="BZ614" s="18"/>
      <c r="CA614" s="18"/>
      <c r="CB614" s="18"/>
      <c r="CC614" s="18"/>
      <c r="CD614" s="18"/>
      <c r="CE614" s="18"/>
      <c r="CF614" s="18"/>
      <c r="CG614" s="18"/>
      <c r="CH614" s="18"/>
      <c r="CI614" s="18"/>
      <c r="CJ614" s="18"/>
      <c r="CK614" s="18"/>
      <c r="CL614" s="18"/>
      <c r="CM614" s="18"/>
      <c r="CN614" s="18"/>
      <c r="CO614" s="18"/>
      <c r="CP614" s="18"/>
      <c r="CQ614" s="18"/>
      <c r="CR614" s="18"/>
      <c r="CS614" s="18"/>
      <c r="CT614" s="18"/>
      <c r="CU614" s="18"/>
      <c r="CV614" s="18"/>
      <c r="CW614" s="18"/>
      <c r="CX614" s="18"/>
      <c r="CY614" s="18"/>
      <c r="CZ614" s="18"/>
      <c r="DA614" s="18"/>
      <c r="DB614" s="18"/>
      <c r="DC614" s="18"/>
      <c r="DD614" s="18"/>
      <c r="DE614" s="18"/>
      <c r="DF614" s="18"/>
      <c r="DG614" s="18"/>
      <c r="DH614" s="18"/>
      <c r="DI614" s="18"/>
      <c r="DJ614" s="18"/>
      <c r="DK614" s="18"/>
      <c r="DL614" s="18"/>
      <c r="DM614" s="18"/>
      <c r="DN614" s="18"/>
      <c r="DO614" s="18"/>
      <c r="DP614" s="55">
        <v>0</v>
      </c>
      <c r="DQ614" s="66">
        <v>0</v>
      </c>
      <c r="DR614" s="16">
        <v>0</v>
      </c>
      <c r="DS614" s="44">
        <f>PRODUCT(Таблица1[[#This Row],[РЕЙТИНГ НТЛ]:[РЕГ НТЛ]])</f>
        <v>0</v>
      </c>
      <c r="DT614" s="74">
        <f>SUM(Таблица1[[#This Row],[РЕЙТИНГ DPT]:[РЕЙТИНГ НТЛ]])</f>
        <v>0</v>
      </c>
    </row>
    <row r="615" spans="1:124" x14ac:dyDescent="0.25">
      <c r="A615" s="13">
        <v>37</v>
      </c>
      <c r="B615" s="14" t="s">
        <v>247</v>
      </c>
      <c r="C615" s="14" t="s">
        <v>116</v>
      </c>
      <c r="D615" s="14" t="s">
        <v>148</v>
      </c>
      <c r="E615" s="14"/>
      <c r="F615" s="14"/>
      <c r="G615" s="14"/>
      <c r="H615" s="14"/>
      <c r="I615" s="14">
        <v>10</v>
      </c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  <c r="CD615" s="14"/>
      <c r="CE615" s="14"/>
      <c r="CF615" s="14"/>
      <c r="CG615" s="14"/>
      <c r="CH615" s="14"/>
      <c r="CI615" s="14"/>
      <c r="CJ615" s="14"/>
      <c r="CK615" s="14"/>
      <c r="CL615" s="14"/>
      <c r="CM615" s="14"/>
      <c r="CN615" s="14"/>
      <c r="CO615" s="14"/>
      <c r="CP615" s="14"/>
      <c r="CQ615" s="14"/>
      <c r="CR615" s="14"/>
      <c r="CS615" s="14"/>
      <c r="CT615" s="14"/>
      <c r="CU615" s="14"/>
      <c r="CV615" s="14"/>
      <c r="CW615" s="14"/>
      <c r="CX615" s="14"/>
      <c r="CY615" s="14"/>
      <c r="CZ615" s="14"/>
      <c r="DA615" s="14"/>
      <c r="DB615" s="14"/>
      <c r="DC615" s="14"/>
      <c r="DD615" s="14"/>
      <c r="DE615" s="14"/>
      <c r="DF615" s="14"/>
      <c r="DG615" s="14"/>
      <c r="DH615" s="14"/>
      <c r="DI615" s="14"/>
      <c r="DJ615" s="14"/>
      <c r="DK615" s="14"/>
      <c r="DL615" s="14"/>
      <c r="DM615" s="14"/>
      <c r="DN615" s="14"/>
      <c r="DO615" s="14"/>
      <c r="DP615" s="55">
        <v>0</v>
      </c>
      <c r="DQ615" s="66">
        <v>0</v>
      </c>
      <c r="DR615" s="16">
        <v>0</v>
      </c>
      <c r="DS615" s="43">
        <f>PRODUCT(Таблица1[[#This Row],[РЕЙТИНГ НТЛ]:[РЕГ НТЛ]])</f>
        <v>0</v>
      </c>
      <c r="DT615" s="74">
        <f>SUM(Таблица1[[#This Row],[РЕЙТИНГ DPT]:[РЕЙТИНГ НТЛ]])</f>
        <v>0</v>
      </c>
    </row>
    <row r="616" spans="1:124" x14ac:dyDescent="0.25">
      <c r="A616" s="13">
        <v>23</v>
      </c>
      <c r="B616" s="14" t="s">
        <v>250</v>
      </c>
      <c r="C616" s="14" t="s">
        <v>104</v>
      </c>
      <c r="D616" s="14" t="s">
        <v>105</v>
      </c>
      <c r="E616" s="14"/>
      <c r="F616" s="14"/>
      <c r="G616" s="14"/>
      <c r="H616" s="14"/>
      <c r="I616" s="14">
        <v>15</v>
      </c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  <c r="CD616" s="14"/>
      <c r="CE616" s="14"/>
      <c r="CF616" s="14"/>
      <c r="CG616" s="14"/>
      <c r="CH616" s="14"/>
      <c r="CI616" s="14"/>
      <c r="CJ616" s="14"/>
      <c r="CK616" s="14"/>
      <c r="CL616" s="14"/>
      <c r="CM616" s="14"/>
      <c r="CN616" s="14"/>
      <c r="CO616" s="14"/>
      <c r="CP616" s="14"/>
      <c r="CQ616" s="14"/>
      <c r="CR616" s="14"/>
      <c r="CS616" s="14"/>
      <c r="CT616" s="14"/>
      <c r="CU616" s="14"/>
      <c r="CV616" s="14"/>
      <c r="CW616" s="14"/>
      <c r="CX616" s="14"/>
      <c r="CY616" s="14"/>
      <c r="CZ616" s="14"/>
      <c r="DA616" s="14"/>
      <c r="DB616" s="14"/>
      <c r="DC616" s="14"/>
      <c r="DD616" s="14"/>
      <c r="DE616" s="14"/>
      <c r="DF616" s="14"/>
      <c r="DG616" s="14"/>
      <c r="DH616" s="14"/>
      <c r="DI616" s="14"/>
      <c r="DJ616" s="14"/>
      <c r="DK616" s="14"/>
      <c r="DL616" s="14"/>
      <c r="DM616" s="14"/>
      <c r="DN616" s="14"/>
      <c r="DO616" s="14"/>
      <c r="DP616" s="55">
        <v>0</v>
      </c>
      <c r="DQ616" s="66">
        <v>0</v>
      </c>
      <c r="DR616" s="16">
        <v>1</v>
      </c>
      <c r="DS616" s="43">
        <f>PRODUCT(Таблица1[[#This Row],[РЕЙТИНГ НТЛ]:[РЕГ НТЛ]])</f>
        <v>0</v>
      </c>
      <c r="DT616" s="74">
        <f>SUM(Таблица1[[#This Row],[РЕЙТИНГ DPT]:[РЕЙТИНГ НТЛ]])</f>
        <v>0</v>
      </c>
    </row>
    <row r="617" spans="1:124" x14ac:dyDescent="0.25">
      <c r="A617" s="13">
        <v>75</v>
      </c>
      <c r="B617" s="14" t="s">
        <v>248</v>
      </c>
      <c r="C617" s="14" t="s">
        <v>116</v>
      </c>
      <c r="D617" s="14" t="s">
        <v>117</v>
      </c>
      <c r="E617" s="14"/>
      <c r="F617" s="14"/>
      <c r="G617" s="14"/>
      <c r="H617" s="14"/>
      <c r="I617" s="14" t="s">
        <v>149</v>
      </c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  <c r="CD617" s="14"/>
      <c r="CE617" s="14"/>
      <c r="CF617" s="14"/>
      <c r="CG617" s="14"/>
      <c r="CH617" s="14"/>
      <c r="CI617" s="14"/>
      <c r="CJ617" s="14"/>
      <c r="CK617" s="14"/>
      <c r="CL617" s="14"/>
      <c r="CM617" s="14"/>
      <c r="CN617" s="14"/>
      <c r="CO617" s="14"/>
      <c r="CP617" s="14"/>
      <c r="CQ617" s="14"/>
      <c r="CR617" s="14"/>
      <c r="CS617" s="14"/>
      <c r="CT617" s="14"/>
      <c r="CU617" s="14"/>
      <c r="CV617" s="14"/>
      <c r="CW617" s="14"/>
      <c r="CX617" s="14"/>
      <c r="CY617" s="14"/>
      <c r="CZ617" s="14"/>
      <c r="DA617" s="14"/>
      <c r="DB617" s="14"/>
      <c r="DC617" s="14"/>
      <c r="DD617" s="14"/>
      <c r="DE617" s="14"/>
      <c r="DF617" s="14"/>
      <c r="DG617" s="14"/>
      <c r="DH617" s="14"/>
      <c r="DI617" s="14"/>
      <c r="DJ617" s="14"/>
      <c r="DK617" s="14"/>
      <c r="DL617" s="14"/>
      <c r="DM617" s="14"/>
      <c r="DN617" s="14"/>
      <c r="DO617" s="14"/>
      <c r="DP617" s="55">
        <v>0</v>
      </c>
      <c r="DQ617" s="66">
        <v>0</v>
      </c>
      <c r="DR617" s="16">
        <v>0</v>
      </c>
      <c r="DS617" s="43">
        <f>PRODUCT(Таблица1[[#This Row],[РЕЙТИНГ НТЛ]:[РЕГ НТЛ]])</f>
        <v>0</v>
      </c>
      <c r="DT617" s="74">
        <f>SUM(Таблица1[[#This Row],[РЕЙТИНГ DPT]:[РЕЙТИНГ НТЛ]])</f>
        <v>0</v>
      </c>
    </row>
    <row r="618" spans="1:124" x14ac:dyDescent="0.25">
      <c r="A618" s="13">
        <v>69</v>
      </c>
      <c r="B618" s="14" t="s">
        <v>233</v>
      </c>
      <c r="C618" s="14" t="s">
        <v>156</v>
      </c>
      <c r="D618" s="14" t="s">
        <v>141</v>
      </c>
      <c r="E618" s="14"/>
      <c r="F618" s="14"/>
      <c r="G618" s="14"/>
      <c r="H618" s="14"/>
      <c r="I618" s="14" t="s">
        <v>149</v>
      </c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  <c r="CD618" s="14"/>
      <c r="CE618" s="14"/>
      <c r="CF618" s="14"/>
      <c r="CG618" s="14"/>
      <c r="CH618" s="14"/>
      <c r="CI618" s="14"/>
      <c r="CJ618" s="14"/>
      <c r="CK618" s="14"/>
      <c r="CL618" s="14"/>
      <c r="CM618" s="14"/>
      <c r="CN618" s="14"/>
      <c r="CO618" s="14"/>
      <c r="CP618" s="14"/>
      <c r="CQ618" s="14"/>
      <c r="CR618" s="14"/>
      <c r="CS618" s="14"/>
      <c r="CT618" s="14"/>
      <c r="CU618" s="14"/>
      <c r="CV618" s="14"/>
      <c r="CW618" s="14"/>
      <c r="CX618" s="14"/>
      <c r="CY618" s="14"/>
      <c r="CZ618" s="14"/>
      <c r="DA618" s="14"/>
      <c r="DB618" s="14"/>
      <c r="DC618" s="14"/>
      <c r="DD618" s="14"/>
      <c r="DE618" s="14"/>
      <c r="DF618" s="14"/>
      <c r="DG618" s="14"/>
      <c r="DH618" s="14"/>
      <c r="DI618" s="14"/>
      <c r="DJ618" s="14"/>
      <c r="DK618" s="14"/>
      <c r="DL618" s="14"/>
      <c r="DM618" s="14"/>
      <c r="DN618" s="14"/>
      <c r="DO618" s="14"/>
      <c r="DP618" s="55">
        <v>0</v>
      </c>
      <c r="DQ618" s="66">
        <v>0</v>
      </c>
      <c r="DR618" s="16">
        <v>0</v>
      </c>
      <c r="DS618" s="43">
        <f>PRODUCT(Таблица1[[#This Row],[РЕЙТИНГ НТЛ]:[РЕГ НТЛ]])</f>
        <v>0</v>
      </c>
      <c r="DT618" s="74">
        <f>SUM(Таблица1[[#This Row],[РЕЙТИНГ DPT]:[РЕЙТИНГ НТЛ]])</f>
        <v>0</v>
      </c>
    </row>
    <row r="619" spans="1:124" x14ac:dyDescent="0.25">
      <c r="A619" s="13">
        <v>17</v>
      </c>
      <c r="B619" s="14" t="s">
        <v>249</v>
      </c>
      <c r="C619" s="14" t="s">
        <v>104</v>
      </c>
      <c r="D619" s="14" t="s">
        <v>105</v>
      </c>
      <c r="E619" s="14"/>
      <c r="F619" s="14"/>
      <c r="G619" s="14"/>
      <c r="H619" s="14"/>
      <c r="I619" s="14" t="s">
        <v>150</v>
      </c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  <c r="CD619" s="14"/>
      <c r="CE619" s="14"/>
      <c r="CF619" s="14"/>
      <c r="CG619" s="14"/>
      <c r="CH619" s="14"/>
      <c r="CI619" s="14"/>
      <c r="CJ619" s="14"/>
      <c r="CK619" s="14"/>
      <c r="CL619" s="14"/>
      <c r="CM619" s="14"/>
      <c r="CN619" s="14"/>
      <c r="CO619" s="14"/>
      <c r="CP619" s="14"/>
      <c r="CQ619" s="14"/>
      <c r="CR619" s="14"/>
      <c r="CS619" s="14"/>
      <c r="CT619" s="14"/>
      <c r="CU619" s="14"/>
      <c r="CV619" s="14"/>
      <c r="CW619" s="14"/>
      <c r="CX619" s="14"/>
      <c r="CY619" s="14"/>
      <c r="CZ619" s="14"/>
      <c r="DA619" s="14"/>
      <c r="DB619" s="14"/>
      <c r="DC619" s="14"/>
      <c r="DD619" s="14"/>
      <c r="DE619" s="14"/>
      <c r="DF619" s="14"/>
      <c r="DG619" s="14"/>
      <c r="DH619" s="14"/>
      <c r="DI619" s="14"/>
      <c r="DJ619" s="14"/>
      <c r="DK619" s="14"/>
      <c r="DL619" s="14"/>
      <c r="DM619" s="14"/>
      <c r="DN619" s="14"/>
      <c r="DO619" s="14"/>
      <c r="DP619" s="55">
        <v>0</v>
      </c>
      <c r="DQ619" s="66">
        <v>0</v>
      </c>
      <c r="DR619" s="16">
        <v>1</v>
      </c>
      <c r="DS619" s="43">
        <f>PRODUCT(Таблица1[[#This Row],[РЕЙТИНГ НТЛ]:[РЕГ НТЛ]])</f>
        <v>0</v>
      </c>
      <c r="DT619" s="74">
        <f>SUM(Таблица1[[#This Row],[РЕЙТИНГ DPT]:[РЕЙТИНГ НТЛ]])</f>
        <v>0</v>
      </c>
    </row>
    <row r="620" spans="1:124" x14ac:dyDescent="0.25">
      <c r="A620" s="13">
        <v>228</v>
      </c>
      <c r="B620" s="14" t="s">
        <v>234</v>
      </c>
      <c r="C620" s="14" t="s">
        <v>106</v>
      </c>
      <c r="D620" s="14" t="s">
        <v>119</v>
      </c>
      <c r="E620" s="14"/>
      <c r="F620" s="14"/>
      <c r="G620" s="14"/>
      <c r="H620" s="14"/>
      <c r="I620" s="14" t="s">
        <v>150</v>
      </c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  <c r="CD620" s="14"/>
      <c r="CE620" s="14"/>
      <c r="CF620" s="14"/>
      <c r="CG620" s="14"/>
      <c r="CH620" s="14"/>
      <c r="CI620" s="14"/>
      <c r="CJ620" s="14"/>
      <c r="CK620" s="14"/>
      <c r="CL620" s="14"/>
      <c r="CM620" s="14"/>
      <c r="CN620" s="14"/>
      <c r="CO620" s="14"/>
      <c r="CP620" s="14"/>
      <c r="CQ620" s="14"/>
      <c r="CR620" s="14"/>
      <c r="CS620" s="14"/>
      <c r="CT620" s="14"/>
      <c r="CU620" s="14"/>
      <c r="CV620" s="14"/>
      <c r="CW620" s="14"/>
      <c r="CX620" s="14"/>
      <c r="CY620" s="14"/>
      <c r="CZ620" s="14"/>
      <c r="DA620" s="14"/>
      <c r="DB620" s="14"/>
      <c r="DC620" s="14"/>
      <c r="DD620" s="14"/>
      <c r="DE620" s="14"/>
      <c r="DF620" s="14"/>
      <c r="DG620" s="14"/>
      <c r="DH620" s="14"/>
      <c r="DI620" s="14"/>
      <c r="DJ620" s="14"/>
      <c r="DK620" s="14"/>
      <c r="DL620" s="14"/>
      <c r="DM620" s="14"/>
      <c r="DN620" s="14"/>
      <c r="DO620" s="14"/>
      <c r="DP620" s="55">
        <v>0</v>
      </c>
      <c r="DQ620" s="66">
        <v>0</v>
      </c>
      <c r="DR620" s="16">
        <v>1</v>
      </c>
      <c r="DS620" s="43">
        <f>PRODUCT(Таблица1[[#This Row],[РЕЙТИНГ НТЛ]:[РЕГ НТЛ]])</f>
        <v>0</v>
      </c>
      <c r="DT620" s="74">
        <f>SUM(Таблица1[[#This Row],[РЕЙТИНГ DPT]:[РЕЙТИНГ НТЛ]])</f>
        <v>0</v>
      </c>
    </row>
    <row r="621" spans="1:124" x14ac:dyDescent="0.25">
      <c r="A621" s="21">
        <v>48</v>
      </c>
      <c r="B621" s="14" t="s">
        <v>238</v>
      </c>
      <c r="C621" s="14" t="s">
        <v>104</v>
      </c>
      <c r="D621" s="18" t="s">
        <v>105</v>
      </c>
      <c r="E621" s="18"/>
      <c r="F621" s="18"/>
      <c r="G621" s="18"/>
      <c r="H621" s="18">
        <v>1</v>
      </c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  <c r="BO621" s="18"/>
      <c r="BP621" s="18"/>
      <c r="BQ621" s="18"/>
      <c r="BR621" s="18"/>
      <c r="BS621" s="18"/>
      <c r="BT621" s="18"/>
      <c r="BU621" s="18"/>
      <c r="BV621" s="18"/>
      <c r="BW621" s="18"/>
      <c r="BX621" s="18"/>
      <c r="BY621" s="18"/>
      <c r="BZ621" s="18"/>
      <c r="CA621" s="18"/>
      <c r="CB621" s="18"/>
      <c r="CC621" s="18"/>
      <c r="CD621" s="18"/>
      <c r="CE621" s="18"/>
      <c r="CF621" s="18"/>
      <c r="CG621" s="18"/>
      <c r="CH621" s="18"/>
      <c r="CI621" s="18"/>
      <c r="CJ621" s="18"/>
      <c r="CK621" s="18"/>
      <c r="CL621" s="18"/>
      <c r="CM621" s="18"/>
      <c r="CN621" s="18"/>
      <c r="CO621" s="18"/>
      <c r="CP621" s="18"/>
      <c r="CQ621" s="18"/>
      <c r="CR621" s="18"/>
      <c r="CS621" s="18"/>
      <c r="CT621" s="18"/>
      <c r="CU621" s="18"/>
      <c r="CV621" s="18"/>
      <c r="CW621" s="18"/>
      <c r="CX621" s="18"/>
      <c r="CY621" s="18"/>
      <c r="CZ621" s="18"/>
      <c r="DA621" s="18"/>
      <c r="DB621" s="18"/>
      <c r="DC621" s="18"/>
      <c r="DD621" s="18"/>
      <c r="DE621" s="18"/>
      <c r="DF621" s="18"/>
      <c r="DG621" s="18"/>
      <c r="DH621" s="18"/>
      <c r="DI621" s="18"/>
      <c r="DJ621" s="18"/>
      <c r="DK621" s="18"/>
      <c r="DL621" s="18"/>
      <c r="DM621" s="18"/>
      <c r="DN621" s="18"/>
      <c r="DO621" s="18"/>
      <c r="DP621" s="59">
        <v>3</v>
      </c>
      <c r="DQ621" s="66">
        <v>0</v>
      </c>
      <c r="DR621" s="16">
        <v>1</v>
      </c>
      <c r="DS621" s="19">
        <f>PRODUCT(Таблица1[[#This Row],[РЕЙТИНГ НТЛ]:[РЕГ НТЛ]])</f>
        <v>0</v>
      </c>
      <c r="DT621" s="70">
        <f>SUM(Таблица1[[#This Row],[РЕЙТИНГ DPT]:[РЕЙТИНГ НТЛ]])</f>
        <v>3</v>
      </c>
    </row>
    <row r="622" spans="1:124" x14ac:dyDescent="0.25">
      <c r="A622" s="13">
        <v>6</v>
      </c>
      <c r="B622" s="14" t="s">
        <v>239</v>
      </c>
      <c r="C622" s="14" t="s">
        <v>102</v>
      </c>
      <c r="D622" s="14" t="s">
        <v>103</v>
      </c>
      <c r="E622" s="14"/>
      <c r="F622" s="14"/>
      <c r="G622" s="14"/>
      <c r="H622" s="14">
        <v>2</v>
      </c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  <c r="CD622" s="14"/>
      <c r="CE622" s="14"/>
      <c r="CF622" s="14"/>
      <c r="CG622" s="14"/>
      <c r="CH622" s="14"/>
      <c r="CI622" s="14"/>
      <c r="CJ622" s="14"/>
      <c r="CK622" s="14"/>
      <c r="CL622" s="14"/>
      <c r="CM622" s="14"/>
      <c r="CN622" s="14"/>
      <c r="CO622" s="14"/>
      <c r="CP622" s="14"/>
      <c r="CQ622" s="14"/>
      <c r="CR622" s="14"/>
      <c r="CS622" s="14"/>
      <c r="CT622" s="14"/>
      <c r="CU622" s="14"/>
      <c r="CV622" s="14"/>
      <c r="CW622" s="14"/>
      <c r="CX622" s="14"/>
      <c r="CY622" s="14"/>
      <c r="CZ622" s="14"/>
      <c r="DA622" s="14"/>
      <c r="DB622" s="14"/>
      <c r="DC622" s="14"/>
      <c r="DD622" s="14"/>
      <c r="DE622" s="14"/>
      <c r="DF622" s="14"/>
      <c r="DG622" s="14"/>
      <c r="DH622" s="14"/>
      <c r="DI622" s="14"/>
      <c r="DJ622" s="14"/>
      <c r="DK622" s="14"/>
      <c r="DL622" s="14"/>
      <c r="DM622" s="14"/>
      <c r="DN622" s="14"/>
      <c r="DO622" s="14"/>
      <c r="DP622" s="57">
        <v>2</v>
      </c>
      <c r="DQ622" s="66">
        <v>0</v>
      </c>
      <c r="DR622" s="16">
        <v>1</v>
      </c>
      <c r="DS622" s="16">
        <f>PRODUCT(Таблица1[[#This Row],[РЕЙТИНГ НТЛ]:[РЕГ НТЛ]])</f>
        <v>0</v>
      </c>
      <c r="DT622" s="70">
        <f>SUM(Таблица1[[#This Row],[РЕЙТИНГ DPT]:[РЕЙТИНГ НТЛ]])</f>
        <v>2</v>
      </c>
    </row>
    <row r="623" spans="1:124" x14ac:dyDescent="0.25">
      <c r="A623" s="13">
        <v>45</v>
      </c>
      <c r="B623" s="14" t="s">
        <v>240</v>
      </c>
      <c r="C623" s="14" t="s">
        <v>104</v>
      </c>
      <c r="D623" s="14" t="s">
        <v>105</v>
      </c>
      <c r="E623" s="14"/>
      <c r="F623" s="14"/>
      <c r="G623" s="14"/>
      <c r="H623" s="14">
        <v>3</v>
      </c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  <c r="CD623" s="14"/>
      <c r="CE623" s="14"/>
      <c r="CF623" s="14"/>
      <c r="CG623" s="14"/>
      <c r="CH623" s="14"/>
      <c r="CI623" s="14"/>
      <c r="CJ623" s="14"/>
      <c r="CK623" s="14"/>
      <c r="CL623" s="14"/>
      <c r="CM623" s="14"/>
      <c r="CN623" s="14"/>
      <c r="CO623" s="14"/>
      <c r="CP623" s="14"/>
      <c r="CQ623" s="14"/>
      <c r="CR623" s="14"/>
      <c r="CS623" s="14"/>
      <c r="CT623" s="14"/>
      <c r="CU623" s="14"/>
      <c r="CV623" s="14"/>
      <c r="CW623" s="14"/>
      <c r="CX623" s="14"/>
      <c r="CY623" s="14"/>
      <c r="CZ623" s="14"/>
      <c r="DA623" s="14"/>
      <c r="DB623" s="14"/>
      <c r="DC623" s="14"/>
      <c r="DD623" s="14"/>
      <c r="DE623" s="14"/>
      <c r="DF623" s="14"/>
      <c r="DG623" s="14"/>
      <c r="DH623" s="14"/>
      <c r="DI623" s="14"/>
      <c r="DJ623" s="14"/>
      <c r="DK623" s="14"/>
      <c r="DL623" s="14"/>
      <c r="DM623" s="14"/>
      <c r="DN623" s="14"/>
      <c r="DO623" s="14"/>
      <c r="DP623" s="57">
        <v>2</v>
      </c>
      <c r="DQ623" s="66">
        <v>0</v>
      </c>
      <c r="DR623" s="16">
        <v>1</v>
      </c>
      <c r="DS623" s="16">
        <f>PRODUCT(Таблица1[[#This Row],[РЕЙТИНГ НТЛ]:[РЕГ НТЛ]])</f>
        <v>0</v>
      </c>
      <c r="DT623" s="70">
        <f>SUM(Таблица1[[#This Row],[РЕЙТИНГ DPT]:[РЕЙТИНГ НТЛ]])</f>
        <v>2</v>
      </c>
    </row>
    <row r="624" spans="1:124" x14ac:dyDescent="0.25">
      <c r="A624" s="13">
        <v>8</v>
      </c>
      <c r="B624" s="14" t="s">
        <v>241</v>
      </c>
      <c r="C624" s="14" t="s">
        <v>106</v>
      </c>
      <c r="D624" s="14" t="s">
        <v>108</v>
      </c>
      <c r="E624" s="14"/>
      <c r="F624" s="14"/>
      <c r="G624" s="14"/>
      <c r="H624" s="14">
        <v>4</v>
      </c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  <c r="CD624" s="14"/>
      <c r="CE624" s="14"/>
      <c r="CF624" s="14"/>
      <c r="CG624" s="14"/>
      <c r="CH624" s="14"/>
      <c r="CI624" s="14"/>
      <c r="CJ624" s="14"/>
      <c r="CK624" s="14"/>
      <c r="CL624" s="14"/>
      <c r="CM624" s="14"/>
      <c r="CN624" s="14"/>
      <c r="CO624" s="14"/>
      <c r="CP624" s="14"/>
      <c r="CQ624" s="14"/>
      <c r="CR624" s="14"/>
      <c r="CS624" s="14"/>
      <c r="CT624" s="14"/>
      <c r="CU624" s="14"/>
      <c r="CV624" s="14"/>
      <c r="CW624" s="14"/>
      <c r="CX624" s="14"/>
      <c r="CY624" s="14"/>
      <c r="CZ624" s="14"/>
      <c r="DA624" s="14"/>
      <c r="DB624" s="14"/>
      <c r="DC624" s="14"/>
      <c r="DD624" s="14"/>
      <c r="DE624" s="14"/>
      <c r="DF624" s="14"/>
      <c r="DG624" s="14"/>
      <c r="DH624" s="14"/>
      <c r="DI624" s="14"/>
      <c r="DJ624" s="14"/>
      <c r="DK624" s="14"/>
      <c r="DL624" s="14"/>
      <c r="DM624" s="14"/>
      <c r="DN624" s="14"/>
      <c r="DO624" s="14"/>
      <c r="DP624" s="57">
        <v>1</v>
      </c>
      <c r="DQ624" s="66">
        <v>0</v>
      </c>
      <c r="DR624" s="16">
        <v>0</v>
      </c>
      <c r="DS624" s="16">
        <f>PRODUCT(Таблица1[[#This Row],[РЕЙТИНГ НТЛ]:[РЕГ НТЛ]])</f>
        <v>0</v>
      </c>
      <c r="DT624" s="70">
        <f>SUM(Таблица1[[#This Row],[РЕЙТИНГ DPT]:[РЕЙТИНГ НТЛ]])</f>
        <v>1</v>
      </c>
    </row>
    <row r="625" spans="1:124" x14ac:dyDescent="0.25">
      <c r="A625" s="13">
        <v>2</v>
      </c>
      <c r="B625" s="14" t="s">
        <v>242</v>
      </c>
      <c r="C625" s="14" t="s">
        <v>104</v>
      </c>
      <c r="D625" s="14" t="s">
        <v>105</v>
      </c>
      <c r="E625" s="14"/>
      <c r="F625" s="14"/>
      <c r="G625" s="14"/>
      <c r="H625" s="14">
        <v>5</v>
      </c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  <c r="CD625" s="14"/>
      <c r="CE625" s="14"/>
      <c r="CF625" s="14"/>
      <c r="CG625" s="14"/>
      <c r="CH625" s="14"/>
      <c r="CI625" s="14"/>
      <c r="CJ625" s="14"/>
      <c r="CK625" s="14"/>
      <c r="CL625" s="14"/>
      <c r="CM625" s="14"/>
      <c r="CN625" s="14"/>
      <c r="CO625" s="14"/>
      <c r="CP625" s="14"/>
      <c r="CQ625" s="14"/>
      <c r="CR625" s="14"/>
      <c r="CS625" s="14"/>
      <c r="CT625" s="14"/>
      <c r="CU625" s="14"/>
      <c r="CV625" s="14"/>
      <c r="CW625" s="14"/>
      <c r="CX625" s="14"/>
      <c r="CY625" s="14"/>
      <c r="CZ625" s="14"/>
      <c r="DA625" s="14"/>
      <c r="DB625" s="14"/>
      <c r="DC625" s="14"/>
      <c r="DD625" s="14"/>
      <c r="DE625" s="14"/>
      <c r="DF625" s="14"/>
      <c r="DG625" s="14"/>
      <c r="DH625" s="14"/>
      <c r="DI625" s="14"/>
      <c r="DJ625" s="14"/>
      <c r="DK625" s="14"/>
      <c r="DL625" s="14"/>
      <c r="DM625" s="14"/>
      <c r="DN625" s="14"/>
      <c r="DO625" s="14"/>
      <c r="DP625" s="57">
        <v>1</v>
      </c>
      <c r="DQ625" s="66">
        <v>0</v>
      </c>
      <c r="DR625" s="19">
        <v>1</v>
      </c>
      <c r="DS625" s="16">
        <f>PRODUCT(Таблица1[[#This Row],[РЕЙТИНГ НТЛ]:[РЕГ НТЛ]])</f>
        <v>0</v>
      </c>
      <c r="DT625" s="70">
        <f>SUM(Таблица1[[#This Row],[РЕЙТИНГ DPT]:[РЕЙТИНГ НТЛ]])</f>
        <v>1</v>
      </c>
    </row>
    <row r="626" spans="1:124" x14ac:dyDescent="0.25">
      <c r="A626" s="13">
        <v>61</v>
      </c>
      <c r="B626" s="14" t="s">
        <v>243</v>
      </c>
      <c r="C626" s="14" t="s">
        <v>104</v>
      </c>
      <c r="D626" s="14" t="s">
        <v>105</v>
      </c>
      <c r="E626" s="14"/>
      <c r="F626" s="14"/>
      <c r="G626" s="14"/>
      <c r="H626" s="14">
        <v>6</v>
      </c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  <c r="CD626" s="14"/>
      <c r="CE626" s="14"/>
      <c r="CF626" s="14"/>
      <c r="CG626" s="14"/>
      <c r="CH626" s="14"/>
      <c r="CI626" s="14"/>
      <c r="CJ626" s="14"/>
      <c r="CK626" s="14"/>
      <c r="CL626" s="14"/>
      <c r="CM626" s="14"/>
      <c r="CN626" s="14"/>
      <c r="CO626" s="14"/>
      <c r="CP626" s="14"/>
      <c r="CQ626" s="14"/>
      <c r="CR626" s="14"/>
      <c r="CS626" s="14"/>
      <c r="CT626" s="14"/>
      <c r="CU626" s="14"/>
      <c r="CV626" s="14"/>
      <c r="CW626" s="14"/>
      <c r="CX626" s="14"/>
      <c r="CY626" s="14"/>
      <c r="CZ626" s="14"/>
      <c r="DA626" s="14"/>
      <c r="DB626" s="14"/>
      <c r="DC626" s="14"/>
      <c r="DD626" s="14"/>
      <c r="DE626" s="14"/>
      <c r="DF626" s="14"/>
      <c r="DG626" s="14"/>
      <c r="DH626" s="14"/>
      <c r="DI626" s="14"/>
      <c r="DJ626" s="14"/>
      <c r="DK626" s="14"/>
      <c r="DL626" s="14"/>
      <c r="DM626" s="14"/>
      <c r="DN626" s="14"/>
      <c r="DO626" s="14"/>
      <c r="DP626" s="57">
        <v>1</v>
      </c>
      <c r="DQ626" s="66">
        <v>0</v>
      </c>
      <c r="DR626" s="16">
        <v>1</v>
      </c>
      <c r="DS626" s="16">
        <f>PRODUCT(Таблица1[[#This Row],[РЕЙТИНГ НТЛ]:[РЕГ НТЛ]])</f>
        <v>0</v>
      </c>
      <c r="DT626" s="70">
        <f>SUM(Таблица1[[#This Row],[РЕЙТИНГ DPT]:[РЕЙТИНГ НТЛ]])</f>
        <v>1</v>
      </c>
    </row>
    <row r="627" spans="1:124" x14ac:dyDescent="0.25">
      <c r="A627" s="13">
        <v>3</v>
      </c>
      <c r="B627" s="14" t="s">
        <v>244</v>
      </c>
      <c r="C627" s="14" t="s">
        <v>153</v>
      </c>
      <c r="D627" s="14" t="s">
        <v>145</v>
      </c>
      <c r="E627" s="14"/>
      <c r="F627" s="14"/>
      <c r="G627" s="14"/>
      <c r="H627" s="14">
        <v>7</v>
      </c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  <c r="CD627" s="14"/>
      <c r="CE627" s="14"/>
      <c r="CF627" s="14"/>
      <c r="CG627" s="14"/>
      <c r="CH627" s="14"/>
      <c r="CI627" s="14"/>
      <c r="CJ627" s="14"/>
      <c r="CK627" s="14"/>
      <c r="CL627" s="14"/>
      <c r="CM627" s="14"/>
      <c r="CN627" s="14"/>
      <c r="CO627" s="14"/>
      <c r="CP627" s="14"/>
      <c r="CQ627" s="14"/>
      <c r="CR627" s="14"/>
      <c r="CS627" s="14"/>
      <c r="CT627" s="14"/>
      <c r="CU627" s="14"/>
      <c r="CV627" s="14"/>
      <c r="CW627" s="14"/>
      <c r="CX627" s="14"/>
      <c r="CY627" s="14"/>
      <c r="CZ627" s="14"/>
      <c r="DA627" s="14"/>
      <c r="DB627" s="14"/>
      <c r="DC627" s="14"/>
      <c r="DD627" s="14"/>
      <c r="DE627" s="14"/>
      <c r="DF627" s="14"/>
      <c r="DG627" s="14"/>
      <c r="DH627" s="14"/>
      <c r="DI627" s="14"/>
      <c r="DJ627" s="14"/>
      <c r="DK627" s="14"/>
      <c r="DL627" s="14"/>
      <c r="DM627" s="14"/>
      <c r="DN627" s="14"/>
      <c r="DO627" s="14"/>
      <c r="DP627" s="55">
        <v>0</v>
      </c>
      <c r="DQ627" s="66">
        <v>0</v>
      </c>
      <c r="DR627" s="16">
        <v>0</v>
      </c>
      <c r="DS627" s="43">
        <f>PRODUCT(Таблица1[[#This Row],[РЕЙТИНГ НТЛ]:[РЕГ НТЛ]])</f>
        <v>0</v>
      </c>
      <c r="DT627" s="74">
        <f>SUM(Таблица1[[#This Row],[РЕЙТИНГ DPT]:[РЕЙТИНГ НТЛ]])</f>
        <v>0</v>
      </c>
    </row>
    <row r="628" spans="1:124" x14ac:dyDescent="0.25">
      <c r="A628" s="13">
        <v>65</v>
      </c>
      <c r="B628" s="14" t="s">
        <v>228</v>
      </c>
      <c r="C628" s="14" t="s">
        <v>102</v>
      </c>
      <c r="D628" s="14" t="s">
        <v>103</v>
      </c>
      <c r="E628" s="14"/>
      <c r="F628" s="14"/>
      <c r="G628" s="14">
        <v>1</v>
      </c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4"/>
      <c r="BU628" s="14"/>
      <c r="BV628" s="14"/>
      <c r="BW628" s="14"/>
      <c r="BX628" s="14"/>
      <c r="BY628" s="14"/>
      <c r="BZ628" s="14"/>
      <c r="CA628" s="14"/>
      <c r="CB628" s="14"/>
      <c r="CC628" s="14"/>
      <c r="CD628" s="14"/>
      <c r="CE628" s="14"/>
      <c r="CF628" s="14"/>
      <c r="CG628" s="14"/>
      <c r="CH628" s="14"/>
      <c r="CI628" s="14"/>
      <c r="CJ628" s="14"/>
      <c r="CK628" s="14"/>
      <c r="CL628" s="14"/>
      <c r="CM628" s="14"/>
      <c r="CN628" s="14"/>
      <c r="CO628" s="14"/>
      <c r="CP628" s="14"/>
      <c r="CQ628" s="14"/>
      <c r="CR628" s="14"/>
      <c r="CS628" s="14"/>
      <c r="CT628" s="14"/>
      <c r="CU628" s="14"/>
      <c r="CV628" s="14"/>
      <c r="CW628" s="14"/>
      <c r="CX628" s="14"/>
      <c r="CY628" s="14"/>
      <c r="CZ628" s="14"/>
      <c r="DA628" s="14"/>
      <c r="DB628" s="14"/>
      <c r="DC628" s="14"/>
      <c r="DD628" s="14"/>
      <c r="DE628" s="14"/>
      <c r="DF628" s="14"/>
      <c r="DG628" s="14"/>
      <c r="DH628" s="14"/>
      <c r="DI628" s="14"/>
      <c r="DJ628" s="14"/>
      <c r="DK628" s="14"/>
      <c r="DL628" s="14"/>
      <c r="DM628" s="14"/>
      <c r="DN628" s="14"/>
      <c r="DO628" s="14"/>
      <c r="DP628" s="57">
        <v>3</v>
      </c>
      <c r="DQ628" s="66">
        <v>0</v>
      </c>
      <c r="DR628" s="16">
        <v>1</v>
      </c>
      <c r="DS628" s="16">
        <f>PRODUCT(Таблица1[[#This Row],[РЕЙТИНГ НТЛ]:[РЕГ НТЛ]])</f>
        <v>0</v>
      </c>
      <c r="DT628" s="70">
        <f>SUM(Таблица1[[#This Row],[РЕЙТИНГ DPT]:[РЕЙТИНГ НТЛ]])</f>
        <v>3</v>
      </c>
    </row>
    <row r="629" spans="1:124" x14ac:dyDescent="0.25">
      <c r="A629" s="21">
        <v>11</v>
      </c>
      <c r="B629" s="18" t="s">
        <v>229</v>
      </c>
      <c r="C629" s="14" t="s">
        <v>156</v>
      </c>
      <c r="D629" s="18" t="s">
        <v>141</v>
      </c>
      <c r="E629" s="18"/>
      <c r="F629" s="18"/>
      <c r="G629" s="18">
        <v>2</v>
      </c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  <c r="BO629" s="18"/>
      <c r="BP629" s="18"/>
      <c r="BQ629" s="18"/>
      <c r="BR629" s="18"/>
      <c r="BS629" s="18"/>
      <c r="BT629" s="18"/>
      <c r="BU629" s="18"/>
      <c r="BV629" s="18"/>
      <c r="BW629" s="18"/>
      <c r="BX629" s="18"/>
      <c r="BY629" s="18"/>
      <c r="BZ629" s="18"/>
      <c r="CA629" s="18"/>
      <c r="CB629" s="18"/>
      <c r="CC629" s="18"/>
      <c r="CD629" s="18"/>
      <c r="CE629" s="18"/>
      <c r="CF629" s="18"/>
      <c r="CG629" s="18"/>
      <c r="CH629" s="18"/>
      <c r="CI629" s="18"/>
      <c r="CJ629" s="18"/>
      <c r="CK629" s="18"/>
      <c r="CL629" s="18"/>
      <c r="CM629" s="18"/>
      <c r="CN629" s="18"/>
      <c r="CO629" s="18"/>
      <c r="CP629" s="18"/>
      <c r="CQ629" s="18"/>
      <c r="CR629" s="18"/>
      <c r="CS629" s="18"/>
      <c r="CT629" s="18"/>
      <c r="CU629" s="18"/>
      <c r="CV629" s="18"/>
      <c r="CW629" s="18"/>
      <c r="CX629" s="18"/>
      <c r="CY629" s="18"/>
      <c r="CZ629" s="18"/>
      <c r="DA629" s="18"/>
      <c r="DB629" s="18"/>
      <c r="DC629" s="18"/>
      <c r="DD629" s="18"/>
      <c r="DE629" s="18"/>
      <c r="DF629" s="18"/>
      <c r="DG629" s="18"/>
      <c r="DH629" s="18"/>
      <c r="DI629" s="18"/>
      <c r="DJ629" s="18"/>
      <c r="DK629" s="18"/>
      <c r="DL629" s="18"/>
      <c r="DM629" s="18"/>
      <c r="DN629" s="18"/>
      <c r="DO629" s="18"/>
      <c r="DP629" s="59">
        <v>2</v>
      </c>
      <c r="DQ629" s="66">
        <v>0</v>
      </c>
      <c r="DR629" s="16">
        <v>0</v>
      </c>
      <c r="DS629" s="19">
        <f>PRODUCT(Таблица1[[#This Row],[РЕЙТИНГ НТЛ]:[РЕГ НТЛ]])</f>
        <v>0</v>
      </c>
      <c r="DT629" s="70">
        <f>SUM(Таблица1[[#This Row],[РЕЙТИНГ DPT]:[РЕЙТИНГ НТЛ]])</f>
        <v>2</v>
      </c>
    </row>
    <row r="630" spans="1:124" x14ac:dyDescent="0.25">
      <c r="A630" s="13">
        <v>43</v>
      </c>
      <c r="B630" s="14" t="s">
        <v>236</v>
      </c>
      <c r="C630" s="14" t="s">
        <v>104</v>
      </c>
      <c r="D630" s="14" t="s">
        <v>105</v>
      </c>
      <c r="E630" s="14"/>
      <c r="F630" s="14"/>
      <c r="G630" s="14">
        <v>3</v>
      </c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  <c r="CD630" s="14"/>
      <c r="CE630" s="14"/>
      <c r="CF630" s="14"/>
      <c r="CG630" s="14"/>
      <c r="CH630" s="14"/>
      <c r="CI630" s="14"/>
      <c r="CJ630" s="14"/>
      <c r="CK630" s="14"/>
      <c r="CL630" s="14"/>
      <c r="CM630" s="14"/>
      <c r="CN630" s="14"/>
      <c r="CO630" s="14"/>
      <c r="CP630" s="14"/>
      <c r="CQ630" s="14"/>
      <c r="CR630" s="14"/>
      <c r="CS630" s="14"/>
      <c r="CT630" s="14"/>
      <c r="CU630" s="14"/>
      <c r="CV630" s="14"/>
      <c r="CW630" s="14"/>
      <c r="CX630" s="14"/>
      <c r="CY630" s="14"/>
      <c r="CZ630" s="14"/>
      <c r="DA630" s="14"/>
      <c r="DB630" s="14"/>
      <c r="DC630" s="14"/>
      <c r="DD630" s="14"/>
      <c r="DE630" s="14"/>
      <c r="DF630" s="14"/>
      <c r="DG630" s="14"/>
      <c r="DH630" s="14"/>
      <c r="DI630" s="14"/>
      <c r="DJ630" s="14"/>
      <c r="DK630" s="14"/>
      <c r="DL630" s="14"/>
      <c r="DM630" s="14"/>
      <c r="DN630" s="14"/>
      <c r="DO630" s="14"/>
      <c r="DP630" s="57">
        <v>2</v>
      </c>
      <c r="DQ630" s="66">
        <v>0</v>
      </c>
      <c r="DR630" s="16">
        <v>1</v>
      </c>
      <c r="DS630" s="16">
        <f>PRODUCT(Таблица1[[#This Row],[РЕЙТИНГ НТЛ]:[РЕГ НТЛ]])</f>
        <v>0</v>
      </c>
      <c r="DT630" s="70">
        <f>SUM(Таблица1[[#This Row],[РЕЙТИНГ DPT]:[РЕЙТИНГ НТЛ]])</f>
        <v>2</v>
      </c>
    </row>
    <row r="631" spans="1:124" x14ac:dyDescent="0.25">
      <c r="A631" s="13">
        <v>13</v>
      </c>
      <c r="B631" s="14" t="s">
        <v>237</v>
      </c>
      <c r="C631" s="14" t="s">
        <v>102</v>
      </c>
      <c r="D631" s="14" t="s">
        <v>103</v>
      </c>
      <c r="E631" s="14"/>
      <c r="F631" s="14"/>
      <c r="G631" s="14">
        <v>4</v>
      </c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  <c r="CD631" s="14"/>
      <c r="CE631" s="14"/>
      <c r="CF631" s="14"/>
      <c r="CG631" s="14"/>
      <c r="CH631" s="14"/>
      <c r="CI631" s="14"/>
      <c r="CJ631" s="14"/>
      <c r="CK631" s="14"/>
      <c r="CL631" s="14"/>
      <c r="CM631" s="14"/>
      <c r="CN631" s="14"/>
      <c r="CO631" s="14"/>
      <c r="CP631" s="14"/>
      <c r="CQ631" s="14"/>
      <c r="CR631" s="14"/>
      <c r="CS631" s="14"/>
      <c r="CT631" s="14"/>
      <c r="CU631" s="14"/>
      <c r="CV631" s="14"/>
      <c r="CW631" s="14"/>
      <c r="CX631" s="14"/>
      <c r="CY631" s="14"/>
      <c r="CZ631" s="14"/>
      <c r="DA631" s="14"/>
      <c r="DB631" s="14"/>
      <c r="DC631" s="14"/>
      <c r="DD631" s="14"/>
      <c r="DE631" s="14"/>
      <c r="DF631" s="14"/>
      <c r="DG631" s="14"/>
      <c r="DH631" s="14"/>
      <c r="DI631" s="14"/>
      <c r="DJ631" s="14"/>
      <c r="DK631" s="14"/>
      <c r="DL631" s="14"/>
      <c r="DM631" s="14"/>
      <c r="DN631" s="14"/>
      <c r="DO631" s="14"/>
      <c r="DP631" s="57">
        <v>1</v>
      </c>
      <c r="DQ631" s="66">
        <v>0</v>
      </c>
      <c r="DR631" s="16">
        <v>1</v>
      </c>
      <c r="DS631" s="16">
        <f>PRODUCT(Таблица1[[#This Row],[РЕЙТИНГ НТЛ]:[РЕГ НТЛ]])</f>
        <v>0</v>
      </c>
      <c r="DT631" s="70">
        <f>SUM(Таблица1[[#This Row],[РЕЙТИНГ DPT]:[РЕЙТИНГ НТЛ]])</f>
        <v>1</v>
      </c>
    </row>
    <row r="632" spans="1:124" x14ac:dyDescent="0.25">
      <c r="A632" s="13">
        <v>7</v>
      </c>
      <c r="B632" s="14" t="s">
        <v>235</v>
      </c>
      <c r="C632" s="14" t="s">
        <v>106</v>
      </c>
      <c r="D632" s="14" t="s">
        <v>114</v>
      </c>
      <c r="E632" s="14"/>
      <c r="F632" s="14"/>
      <c r="G632" s="14">
        <v>5</v>
      </c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  <c r="CD632" s="14"/>
      <c r="CE632" s="14"/>
      <c r="CF632" s="14"/>
      <c r="CG632" s="14"/>
      <c r="CH632" s="14"/>
      <c r="CI632" s="14"/>
      <c r="CJ632" s="14"/>
      <c r="CK632" s="14"/>
      <c r="CL632" s="14"/>
      <c r="CM632" s="14"/>
      <c r="CN632" s="14"/>
      <c r="CO632" s="14"/>
      <c r="CP632" s="14"/>
      <c r="CQ632" s="14"/>
      <c r="CR632" s="14"/>
      <c r="CS632" s="14"/>
      <c r="CT632" s="14"/>
      <c r="CU632" s="14"/>
      <c r="CV632" s="14"/>
      <c r="CW632" s="14"/>
      <c r="CX632" s="14"/>
      <c r="CY632" s="14"/>
      <c r="CZ632" s="14"/>
      <c r="DA632" s="14"/>
      <c r="DB632" s="14"/>
      <c r="DC632" s="14"/>
      <c r="DD632" s="14"/>
      <c r="DE632" s="14"/>
      <c r="DF632" s="14"/>
      <c r="DG632" s="14"/>
      <c r="DH632" s="14"/>
      <c r="DI632" s="14"/>
      <c r="DJ632" s="14"/>
      <c r="DK632" s="14"/>
      <c r="DL632" s="14"/>
      <c r="DM632" s="14"/>
      <c r="DN632" s="14"/>
      <c r="DO632" s="14"/>
      <c r="DP632" s="57">
        <v>1</v>
      </c>
      <c r="DQ632" s="66">
        <v>0</v>
      </c>
      <c r="DR632" s="16">
        <v>1</v>
      </c>
      <c r="DS632" s="16">
        <f>PRODUCT(Таблица1[[#This Row],[РЕЙТИНГ НТЛ]:[РЕГ НТЛ]])</f>
        <v>0</v>
      </c>
      <c r="DT632" s="70">
        <f>SUM(Таблица1[[#This Row],[РЕЙТИНГ DPT]:[РЕЙТИНГ НТЛ]])</f>
        <v>1</v>
      </c>
    </row>
    <row r="633" spans="1:124" x14ac:dyDescent="0.25">
      <c r="A633" s="13">
        <v>65</v>
      </c>
      <c r="B633" s="14" t="s">
        <v>228</v>
      </c>
      <c r="C633" s="14" t="s">
        <v>102</v>
      </c>
      <c r="D633" s="14" t="s">
        <v>103</v>
      </c>
      <c r="E633" s="14"/>
      <c r="F633" s="14">
        <v>1</v>
      </c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  <c r="CD633" s="14"/>
      <c r="CE633" s="14"/>
      <c r="CF633" s="14"/>
      <c r="CG633" s="14"/>
      <c r="CH633" s="14"/>
      <c r="CI633" s="14"/>
      <c r="CJ633" s="14"/>
      <c r="CK633" s="14"/>
      <c r="CL633" s="14"/>
      <c r="CM633" s="14"/>
      <c r="CN633" s="14"/>
      <c r="CO633" s="14"/>
      <c r="CP633" s="14"/>
      <c r="CQ633" s="14"/>
      <c r="CR633" s="14"/>
      <c r="CS633" s="14"/>
      <c r="CT633" s="14"/>
      <c r="CU633" s="14"/>
      <c r="CV633" s="14"/>
      <c r="CW633" s="14"/>
      <c r="CX633" s="14"/>
      <c r="CY633" s="14"/>
      <c r="CZ633" s="14"/>
      <c r="DA633" s="14"/>
      <c r="DB633" s="14"/>
      <c r="DC633" s="14"/>
      <c r="DD633" s="14"/>
      <c r="DE633" s="14"/>
      <c r="DF633" s="14"/>
      <c r="DG633" s="14"/>
      <c r="DH633" s="14"/>
      <c r="DI633" s="14"/>
      <c r="DJ633" s="14"/>
      <c r="DK633" s="14"/>
      <c r="DL633" s="14"/>
      <c r="DM633" s="14"/>
      <c r="DN633" s="14"/>
      <c r="DO633" s="14"/>
      <c r="DP633" s="57">
        <v>3</v>
      </c>
      <c r="DQ633" s="66">
        <v>0</v>
      </c>
      <c r="DR633" s="16">
        <v>1</v>
      </c>
      <c r="DS633" s="16">
        <f>PRODUCT(Таблица1[[#This Row],[РЕЙТИНГ НТЛ]:[РЕГ НТЛ]])</f>
        <v>0</v>
      </c>
      <c r="DT633" s="70">
        <f>SUM(Таблица1[[#This Row],[РЕЙТИНГ DPT]:[РЕЙТИНГ НТЛ]])</f>
        <v>3</v>
      </c>
    </row>
    <row r="634" spans="1:124" x14ac:dyDescent="0.25">
      <c r="A634" s="13">
        <v>11</v>
      </c>
      <c r="B634" s="14" t="s">
        <v>229</v>
      </c>
      <c r="C634" s="14" t="s">
        <v>156</v>
      </c>
      <c r="D634" s="14" t="s">
        <v>141</v>
      </c>
      <c r="E634" s="14"/>
      <c r="F634" s="14">
        <v>2</v>
      </c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4"/>
      <c r="BU634" s="14"/>
      <c r="BV634" s="14"/>
      <c r="BW634" s="14"/>
      <c r="BX634" s="14"/>
      <c r="BY634" s="14"/>
      <c r="BZ634" s="14"/>
      <c r="CA634" s="14"/>
      <c r="CB634" s="14"/>
      <c r="CC634" s="14"/>
      <c r="CD634" s="14"/>
      <c r="CE634" s="14"/>
      <c r="CF634" s="14"/>
      <c r="CG634" s="14"/>
      <c r="CH634" s="14"/>
      <c r="CI634" s="14"/>
      <c r="CJ634" s="14"/>
      <c r="CK634" s="14"/>
      <c r="CL634" s="14"/>
      <c r="CM634" s="14"/>
      <c r="CN634" s="14"/>
      <c r="CO634" s="14"/>
      <c r="CP634" s="14"/>
      <c r="CQ634" s="14"/>
      <c r="CR634" s="14"/>
      <c r="CS634" s="14"/>
      <c r="CT634" s="14"/>
      <c r="CU634" s="14"/>
      <c r="CV634" s="14"/>
      <c r="CW634" s="14"/>
      <c r="CX634" s="14"/>
      <c r="CY634" s="14"/>
      <c r="CZ634" s="14"/>
      <c r="DA634" s="14"/>
      <c r="DB634" s="14"/>
      <c r="DC634" s="14"/>
      <c r="DD634" s="14"/>
      <c r="DE634" s="14"/>
      <c r="DF634" s="14"/>
      <c r="DG634" s="14"/>
      <c r="DH634" s="14"/>
      <c r="DI634" s="14"/>
      <c r="DJ634" s="14"/>
      <c r="DK634" s="14"/>
      <c r="DL634" s="14"/>
      <c r="DM634" s="14"/>
      <c r="DN634" s="14"/>
      <c r="DO634" s="14"/>
      <c r="DP634" s="57">
        <v>2</v>
      </c>
      <c r="DQ634" s="66">
        <v>0</v>
      </c>
      <c r="DR634" s="16">
        <v>0</v>
      </c>
      <c r="DS634" s="16">
        <f>PRODUCT(Таблица1[[#This Row],[РЕЙТИНГ НТЛ]:[РЕГ НТЛ]])</f>
        <v>0</v>
      </c>
      <c r="DT634" s="70">
        <f>SUM(Таблица1[[#This Row],[РЕЙТИНГ DPT]:[РЕЙТИНГ НТЛ]])</f>
        <v>2</v>
      </c>
    </row>
    <row r="635" spans="1:124" x14ac:dyDescent="0.25">
      <c r="A635" s="13">
        <v>34</v>
      </c>
      <c r="B635" s="14" t="s">
        <v>230</v>
      </c>
      <c r="C635" s="14" t="s">
        <v>156</v>
      </c>
      <c r="D635" s="14" t="s">
        <v>141</v>
      </c>
      <c r="E635" s="14"/>
      <c r="F635" s="14">
        <v>3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4"/>
      <c r="BU635" s="14"/>
      <c r="BV635" s="14"/>
      <c r="BW635" s="14"/>
      <c r="BX635" s="14"/>
      <c r="BY635" s="14"/>
      <c r="BZ635" s="14"/>
      <c r="CA635" s="14"/>
      <c r="CB635" s="14"/>
      <c r="CC635" s="14"/>
      <c r="CD635" s="14"/>
      <c r="CE635" s="14"/>
      <c r="CF635" s="14"/>
      <c r="CG635" s="14"/>
      <c r="CH635" s="14"/>
      <c r="CI635" s="14"/>
      <c r="CJ635" s="14"/>
      <c r="CK635" s="14"/>
      <c r="CL635" s="14"/>
      <c r="CM635" s="14"/>
      <c r="CN635" s="14"/>
      <c r="CO635" s="14"/>
      <c r="CP635" s="14"/>
      <c r="CQ635" s="14"/>
      <c r="CR635" s="14"/>
      <c r="CS635" s="14"/>
      <c r="CT635" s="14"/>
      <c r="CU635" s="14"/>
      <c r="CV635" s="14"/>
      <c r="CW635" s="14"/>
      <c r="CX635" s="14"/>
      <c r="CY635" s="14"/>
      <c r="CZ635" s="14"/>
      <c r="DA635" s="14"/>
      <c r="DB635" s="14"/>
      <c r="DC635" s="14"/>
      <c r="DD635" s="14"/>
      <c r="DE635" s="14"/>
      <c r="DF635" s="14"/>
      <c r="DG635" s="14"/>
      <c r="DH635" s="14"/>
      <c r="DI635" s="14"/>
      <c r="DJ635" s="14"/>
      <c r="DK635" s="14"/>
      <c r="DL635" s="14"/>
      <c r="DM635" s="14"/>
      <c r="DN635" s="14"/>
      <c r="DO635" s="14"/>
      <c r="DP635" s="57">
        <v>2</v>
      </c>
      <c r="DQ635" s="66">
        <v>0</v>
      </c>
      <c r="DR635" s="16">
        <v>0</v>
      </c>
      <c r="DS635" s="16">
        <f>PRODUCT(Таблица1[[#This Row],[РЕЙТИНГ НТЛ]:[РЕГ НТЛ]])</f>
        <v>0</v>
      </c>
      <c r="DT635" s="70">
        <f>SUM(Таблица1[[#This Row],[РЕЙТИНГ DPT]:[РЕЙТИНГ НТЛ]])</f>
        <v>2</v>
      </c>
    </row>
    <row r="636" spans="1:124" x14ac:dyDescent="0.25">
      <c r="A636" s="13">
        <v>71</v>
      </c>
      <c r="B636" s="14" t="s">
        <v>231</v>
      </c>
      <c r="C636" s="14" t="s">
        <v>106</v>
      </c>
      <c r="D636" s="14" t="s">
        <v>120</v>
      </c>
      <c r="E636" s="14"/>
      <c r="F636" s="14">
        <v>4</v>
      </c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4"/>
      <c r="BU636" s="14"/>
      <c r="BV636" s="14"/>
      <c r="BW636" s="14"/>
      <c r="BX636" s="14"/>
      <c r="BY636" s="14"/>
      <c r="BZ636" s="14"/>
      <c r="CA636" s="14"/>
      <c r="CB636" s="14"/>
      <c r="CC636" s="14"/>
      <c r="CD636" s="14"/>
      <c r="CE636" s="14"/>
      <c r="CF636" s="14"/>
      <c r="CG636" s="14"/>
      <c r="CH636" s="14"/>
      <c r="CI636" s="14"/>
      <c r="CJ636" s="14"/>
      <c r="CK636" s="14"/>
      <c r="CL636" s="14"/>
      <c r="CM636" s="14"/>
      <c r="CN636" s="14"/>
      <c r="CO636" s="14"/>
      <c r="CP636" s="14"/>
      <c r="CQ636" s="14"/>
      <c r="CR636" s="14"/>
      <c r="CS636" s="14"/>
      <c r="CT636" s="14"/>
      <c r="CU636" s="14"/>
      <c r="CV636" s="14"/>
      <c r="CW636" s="14"/>
      <c r="CX636" s="14"/>
      <c r="CY636" s="14"/>
      <c r="CZ636" s="14"/>
      <c r="DA636" s="14"/>
      <c r="DB636" s="14"/>
      <c r="DC636" s="14"/>
      <c r="DD636" s="14"/>
      <c r="DE636" s="14"/>
      <c r="DF636" s="14"/>
      <c r="DG636" s="14"/>
      <c r="DH636" s="14"/>
      <c r="DI636" s="14"/>
      <c r="DJ636" s="14"/>
      <c r="DK636" s="14"/>
      <c r="DL636" s="14"/>
      <c r="DM636" s="14"/>
      <c r="DN636" s="14"/>
      <c r="DO636" s="14"/>
      <c r="DP636" s="57">
        <v>1</v>
      </c>
      <c r="DQ636" s="66">
        <v>0</v>
      </c>
      <c r="DR636" s="16">
        <v>1</v>
      </c>
      <c r="DS636" s="16">
        <f>PRODUCT(Таблица1[[#This Row],[РЕЙТИНГ НТЛ]:[РЕГ НТЛ]])</f>
        <v>0</v>
      </c>
      <c r="DT636" s="70">
        <f>SUM(Таблица1[[#This Row],[РЕЙТИНГ DPT]:[РЕЙТИНГ НТЛ]])</f>
        <v>1</v>
      </c>
    </row>
    <row r="637" spans="1:124" x14ac:dyDescent="0.25">
      <c r="A637" s="13">
        <v>234</v>
      </c>
      <c r="B637" s="14" t="s">
        <v>232</v>
      </c>
      <c r="C637" s="14" t="s">
        <v>106</v>
      </c>
      <c r="D637" s="14" t="s">
        <v>119</v>
      </c>
      <c r="E637" s="14"/>
      <c r="F637" s="14">
        <v>5</v>
      </c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  <c r="CD637" s="14"/>
      <c r="CE637" s="14"/>
      <c r="CF637" s="14"/>
      <c r="CG637" s="14"/>
      <c r="CH637" s="14"/>
      <c r="CI637" s="14"/>
      <c r="CJ637" s="14"/>
      <c r="CK637" s="14"/>
      <c r="CL637" s="14"/>
      <c r="CM637" s="14"/>
      <c r="CN637" s="14"/>
      <c r="CO637" s="14"/>
      <c r="CP637" s="14"/>
      <c r="CQ637" s="14"/>
      <c r="CR637" s="14"/>
      <c r="CS637" s="14"/>
      <c r="CT637" s="14"/>
      <c r="CU637" s="14"/>
      <c r="CV637" s="14"/>
      <c r="CW637" s="14"/>
      <c r="CX637" s="14"/>
      <c r="CY637" s="14"/>
      <c r="CZ637" s="14"/>
      <c r="DA637" s="14"/>
      <c r="DB637" s="14"/>
      <c r="DC637" s="14"/>
      <c r="DD637" s="14"/>
      <c r="DE637" s="14"/>
      <c r="DF637" s="14"/>
      <c r="DG637" s="14"/>
      <c r="DH637" s="14"/>
      <c r="DI637" s="14"/>
      <c r="DJ637" s="14"/>
      <c r="DK637" s="14"/>
      <c r="DL637" s="14"/>
      <c r="DM637" s="14"/>
      <c r="DN637" s="14"/>
      <c r="DO637" s="14"/>
      <c r="DP637" s="57">
        <v>1</v>
      </c>
      <c r="DQ637" s="66">
        <v>0</v>
      </c>
      <c r="DR637" s="16">
        <v>1</v>
      </c>
      <c r="DS637" s="16">
        <f>PRODUCT(Таблица1[[#This Row],[РЕЙТИНГ НТЛ]:[РЕГ НТЛ]])</f>
        <v>0</v>
      </c>
      <c r="DT637" s="70">
        <f>SUM(Таблица1[[#This Row],[РЕЙТИНГ DPT]:[РЕЙТИНГ НТЛ]])</f>
        <v>1</v>
      </c>
    </row>
    <row r="638" spans="1:124" x14ac:dyDescent="0.25">
      <c r="A638" s="13">
        <v>69</v>
      </c>
      <c r="B638" s="14" t="s">
        <v>233</v>
      </c>
      <c r="C638" s="14" t="s">
        <v>156</v>
      </c>
      <c r="D638" s="14" t="s">
        <v>141</v>
      </c>
      <c r="E638" s="14"/>
      <c r="F638" s="14">
        <v>6</v>
      </c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4"/>
      <c r="BU638" s="14"/>
      <c r="BV638" s="14"/>
      <c r="BW638" s="14"/>
      <c r="BX638" s="14"/>
      <c r="BY638" s="14"/>
      <c r="BZ638" s="14"/>
      <c r="CA638" s="14"/>
      <c r="CB638" s="14"/>
      <c r="CC638" s="14"/>
      <c r="CD638" s="14"/>
      <c r="CE638" s="14"/>
      <c r="CF638" s="14"/>
      <c r="CG638" s="14"/>
      <c r="CH638" s="14"/>
      <c r="CI638" s="14"/>
      <c r="CJ638" s="14"/>
      <c r="CK638" s="14"/>
      <c r="CL638" s="14"/>
      <c r="CM638" s="14"/>
      <c r="CN638" s="14"/>
      <c r="CO638" s="14"/>
      <c r="CP638" s="14"/>
      <c r="CQ638" s="14"/>
      <c r="CR638" s="14"/>
      <c r="CS638" s="14"/>
      <c r="CT638" s="14"/>
      <c r="CU638" s="14"/>
      <c r="CV638" s="14"/>
      <c r="CW638" s="14"/>
      <c r="CX638" s="14"/>
      <c r="CY638" s="14"/>
      <c r="CZ638" s="14"/>
      <c r="DA638" s="14"/>
      <c r="DB638" s="14"/>
      <c r="DC638" s="14"/>
      <c r="DD638" s="14"/>
      <c r="DE638" s="14"/>
      <c r="DF638" s="14"/>
      <c r="DG638" s="14"/>
      <c r="DH638" s="14"/>
      <c r="DI638" s="14"/>
      <c r="DJ638" s="14"/>
      <c r="DK638" s="14"/>
      <c r="DL638" s="14"/>
      <c r="DM638" s="14"/>
      <c r="DN638" s="14"/>
      <c r="DO638" s="14"/>
      <c r="DP638" s="57">
        <v>1</v>
      </c>
      <c r="DQ638" s="66">
        <v>0</v>
      </c>
      <c r="DR638" s="16">
        <v>0</v>
      </c>
      <c r="DS638" s="16">
        <f>PRODUCT(Таблица1[[#This Row],[РЕЙТИНГ НТЛ]:[РЕГ НТЛ]])</f>
        <v>0</v>
      </c>
      <c r="DT638" s="70">
        <f>SUM(Таблица1[[#This Row],[РЕЙТИНГ DPT]:[РЕЙТИНГ НТЛ]])</f>
        <v>1</v>
      </c>
    </row>
    <row r="639" spans="1:124" x14ac:dyDescent="0.25">
      <c r="A639" s="21">
        <v>228</v>
      </c>
      <c r="B639" s="18" t="s">
        <v>234</v>
      </c>
      <c r="C639" s="14" t="s">
        <v>106</v>
      </c>
      <c r="D639" s="18" t="s">
        <v>119</v>
      </c>
      <c r="E639" s="18"/>
      <c r="F639" s="18">
        <v>7</v>
      </c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  <c r="BO639" s="18"/>
      <c r="BP639" s="18"/>
      <c r="BQ639" s="18"/>
      <c r="BR639" s="18"/>
      <c r="BS639" s="18"/>
      <c r="BT639" s="18"/>
      <c r="BU639" s="18"/>
      <c r="BV639" s="18"/>
      <c r="BW639" s="18"/>
      <c r="BX639" s="18"/>
      <c r="BY639" s="18"/>
      <c r="BZ639" s="18"/>
      <c r="CA639" s="18"/>
      <c r="CB639" s="18"/>
      <c r="CC639" s="18"/>
      <c r="CD639" s="18"/>
      <c r="CE639" s="18"/>
      <c r="CF639" s="18"/>
      <c r="CG639" s="18"/>
      <c r="CH639" s="18"/>
      <c r="CI639" s="18"/>
      <c r="CJ639" s="18"/>
      <c r="CK639" s="18"/>
      <c r="CL639" s="18"/>
      <c r="CM639" s="18"/>
      <c r="CN639" s="18"/>
      <c r="CO639" s="18"/>
      <c r="CP639" s="18"/>
      <c r="CQ639" s="18"/>
      <c r="CR639" s="18"/>
      <c r="CS639" s="18"/>
      <c r="CT639" s="18"/>
      <c r="CU639" s="18"/>
      <c r="CV639" s="18"/>
      <c r="CW639" s="18"/>
      <c r="CX639" s="18"/>
      <c r="CY639" s="18"/>
      <c r="CZ639" s="18"/>
      <c r="DA639" s="18"/>
      <c r="DB639" s="18"/>
      <c r="DC639" s="18"/>
      <c r="DD639" s="18"/>
      <c r="DE639" s="18"/>
      <c r="DF639" s="18"/>
      <c r="DG639" s="18"/>
      <c r="DH639" s="18"/>
      <c r="DI639" s="18"/>
      <c r="DJ639" s="18"/>
      <c r="DK639" s="18"/>
      <c r="DL639" s="18"/>
      <c r="DM639" s="18"/>
      <c r="DN639" s="18"/>
      <c r="DO639" s="18"/>
      <c r="DP639" s="55">
        <v>0</v>
      </c>
      <c r="DQ639" s="66">
        <v>0</v>
      </c>
      <c r="DR639" s="16">
        <v>1</v>
      </c>
      <c r="DS639" s="44">
        <f>PRODUCT(Таблица1[[#This Row],[РЕЙТИНГ НТЛ]:[РЕГ НТЛ]])</f>
        <v>0</v>
      </c>
      <c r="DT639" s="74">
        <f>SUM(Таблица1[[#This Row],[РЕЙТИНГ DPT]:[РЕЙТИНГ НТЛ]])</f>
        <v>0</v>
      </c>
    </row>
    <row r="640" spans="1:124" x14ac:dyDescent="0.25">
      <c r="A640" s="13">
        <v>7</v>
      </c>
      <c r="B640" s="14" t="s">
        <v>235</v>
      </c>
      <c r="C640" s="14" t="s">
        <v>106</v>
      </c>
      <c r="D640" s="14" t="s">
        <v>114</v>
      </c>
      <c r="E640" s="14"/>
      <c r="F640" s="14">
        <v>8</v>
      </c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4"/>
      <c r="BU640" s="14"/>
      <c r="BV640" s="14"/>
      <c r="BW640" s="14"/>
      <c r="BX640" s="14"/>
      <c r="BY640" s="14"/>
      <c r="BZ640" s="14"/>
      <c r="CA640" s="14"/>
      <c r="CB640" s="14"/>
      <c r="CC640" s="14"/>
      <c r="CD640" s="14"/>
      <c r="CE640" s="14"/>
      <c r="CF640" s="14"/>
      <c r="CG640" s="14"/>
      <c r="CH640" s="14"/>
      <c r="CI640" s="14"/>
      <c r="CJ640" s="14"/>
      <c r="CK640" s="14"/>
      <c r="CL640" s="14"/>
      <c r="CM640" s="14"/>
      <c r="CN640" s="14"/>
      <c r="CO640" s="14"/>
      <c r="CP640" s="14"/>
      <c r="CQ640" s="14"/>
      <c r="CR640" s="14"/>
      <c r="CS640" s="14"/>
      <c r="CT640" s="14"/>
      <c r="CU640" s="14"/>
      <c r="CV640" s="14"/>
      <c r="CW640" s="14"/>
      <c r="CX640" s="14"/>
      <c r="CY640" s="14"/>
      <c r="CZ640" s="14"/>
      <c r="DA640" s="14"/>
      <c r="DB640" s="14"/>
      <c r="DC640" s="14"/>
      <c r="DD640" s="14"/>
      <c r="DE640" s="14"/>
      <c r="DF640" s="14"/>
      <c r="DG640" s="14"/>
      <c r="DH640" s="14"/>
      <c r="DI640" s="14"/>
      <c r="DJ640" s="14"/>
      <c r="DK640" s="14"/>
      <c r="DL640" s="14"/>
      <c r="DM640" s="14"/>
      <c r="DN640" s="14"/>
      <c r="DO640" s="14"/>
      <c r="DP640" s="55">
        <v>0</v>
      </c>
      <c r="DQ640" s="66">
        <v>0</v>
      </c>
      <c r="DR640" s="16">
        <v>1</v>
      </c>
      <c r="DS640" s="43">
        <f>PRODUCT(Таблица1[[#This Row],[РЕЙТИНГ НТЛ]:[РЕГ НТЛ]])</f>
        <v>0</v>
      </c>
      <c r="DT640" s="74">
        <f>SUM(Таблица1[[#This Row],[РЕЙТИНГ DPT]:[РЕЙТИНГ НТЛ]])</f>
        <v>0</v>
      </c>
    </row>
    <row r="641" spans="1:124" x14ac:dyDescent="0.25">
      <c r="A641" s="21">
        <v>240</v>
      </c>
      <c r="B641" s="18" t="s">
        <v>311</v>
      </c>
      <c r="C641" s="14" t="s">
        <v>127</v>
      </c>
      <c r="D641" s="18" t="s">
        <v>168</v>
      </c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26">
        <v>8.6</v>
      </c>
      <c r="S641" s="26">
        <v>9.6</v>
      </c>
      <c r="T641" s="26">
        <v>9.4</v>
      </c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  <c r="BO641" s="18"/>
      <c r="BP641" s="18"/>
      <c r="BQ641" s="18"/>
      <c r="BR641" s="18"/>
      <c r="BS641" s="18"/>
      <c r="BT641" s="18"/>
      <c r="BU641" s="18"/>
      <c r="BV641" s="18"/>
      <c r="BW641" s="18"/>
      <c r="BX641" s="18"/>
      <c r="BY641" s="18"/>
      <c r="BZ641" s="18"/>
      <c r="CA641" s="18"/>
      <c r="CB641" s="18"/>
      <c r="CC641" s="18"/>
      <c r="CD641" s="18"/>
      <c r="CE641" s="18"/>
      <c r="CF641" s="18"/>
      <c r="CG641" s="18"/>
      <c r="CH641" s="18"/>
      <c r="CI641" s="18"/>
      <c r="CJ641" s="18"/>
      <c r="CK641" s="18"/>
      <c r="CL641" s="18"/>
      <c r="CM641" s="18"/>
      <c r="CN641" s="18"/>
      <c r="CO641" s="18"/>
      <c r="CP641" s="18"/>
      <c r="CQ641" s="18"/>
      <c r="CR641" s="18"/>
      <c r="CS641" s="18"/>
      <c r="CT641" s="18"/>
      <c r="CU641" s="18"/>
      <c r="CV641" s="18"/>
      <c r="CW641" s="18"/>
      <c r="CX641" s="18"/>
      <c r="CY641" s="18"/>
      <c r="CZ641" s="18"/>
      <c r="DA641" s="18"/>
      <c r="DB641" s="18"/>
      <c r="DC641" s="18"/>
      <c r="DD641" s="18"/>
      <c r="DE641" s="18"/>
      <c r="DF641" s="18"/>
      <c r="DG641" s="18"/>
      <c r="DH641" s="18"/>
      <c r="DI641" s="18"/>
      <c r="DJ641" s="18"/>
      <c r="DK641" s="18"/>
      <c r="DL641" s="18"/>
      <c r="DM641" s="18"/>
      <c r="DN641" s="18"/>
      <c r="DO641" s="18"/>
      <c r="DP641" s="55">
        <v>0</v>
      </c>
      <c r="DQ641" s="66">
        <v>0</v>
      </c>
      <c r="DR641" s="16">
        <v>0</v>
      </c>
      <c r="DS641" s="44">
        <f>PRODUCT(Таблица1[[#This Row],[РЕЙТИНГ НТЛ]:[РЕГ НТЛ]])</f>
        <v>0</v>
      </c>
      <c r="DT641" s="74">
        <f>SUM(Таблица1[[#This Row],[РЕЙТИНГ DPT]:[РЕЙТИНГ НТЛ]])</f>
        <v>0</v>
      </c>
    </row>
    <row r="642" spans="1:124" x14ac:dyDescent="0.25">
      <c r="A642" s="13">
        <v>53</v>
      </c>
      <c r="B642" s="14" t="s">
        <v>286</v>
      </c>
      <c r="C642" s="14" t="s">
        <v>127</v>
      </c>
      <c r="D642" s="14" t="s">
        <v>168</v>
      </c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7">
        <v>8.4</v>
      </c>
      <c r="S642" s="17">
        <v>8.8000000000000007</v>
      </c>
      <c r="T642" s="17">
        <v>8.8000000000000007</v>
      </c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4"/>
      <c r="BU642" s="14"/>
      <c r="BV642" s="14"/>
      <c r="BW642" s="14"/>
      <c r="BX642" s="14"/>
      <c r="BY642" s="14"/>
      <c r="BZ642" s="14"/>
      <c r="CA642" s="14"/>
      <c r="CB642" s="14"/>
      <c r="CC642" s="14"/>
      <c r="CD642" s="14"/>
      <c r="CE642" s="14"/>
      <c r="CF642" s="14"/>
      <c r="CG642" s="14"/>
      <c r="CH642" s="14"/>
      <c r="CI642" s="14"/>
      <c r="CJ642" s="14"/>
      <c r="CK642" s="14"/>
      <c r="CL642" s="14"/>
      <c r="CM642" s="14"/>
      <c r="CN642" s="14"/>
      <c r="CO642" s="14"/>
      <c r="CP642" s="14"/>
      <c r="CQ642" s="14"/>
      <c r="CR642" s="14"/>
      <c r="CS642" s="14"/>
      <c r="CT642" s="14"/>
      <c r="CU642" s="14"/>
      <c r="CV642" s="14"/>
      <c r="CW642" s="14"/>
      <c r="CX642" s="14"/>
      <c r="CY642" s="14"/>
      <c r="CZ642" s="14"/>
      <c r="DA642" s="14"/>
      <c r="DB642" s="14"/>
      <c r="DC642" s="14"/>
      <c r="DD642" s="14"/>
      <c r="DE642" s="14"/>
      <c r="DF642" s="14"/>
      <c r="DG642" s="14"/>
      <c r="DH642" s="14"/>
      <c r="DI642" s="14"/>
      <c r="DJ642" s="14"/>
      <c r="DK642" s="14"/>
      <c r="DL642" s="14"/>
      <c r="DM642" s="14"/>
      <c r="DN642" s="14"/>
      <c r="DO642" s="14"/>
      <c r="DP642" s="55">
        <v>0</v>
      </c>
      <c r="DQ642" s="66">
        <v>0</v>
      </c>
      <c r="DR642" s="16">
        <v>0</v>
      </c>
      <c r="DS642" s="43">
        <f>PRODUCT(Таблица1[[#This Row],[РЕЙТИНГ НТЛ]:[РЕГ НТЛ]])</f>
        <v>0</v>
      </c>
      <c r="DT642" s="74">
        <f>SUM(Таблица1[[#This Row],[РЕЙТИНГ DPT]:[РЕЙТИНГ НТЛ]])</f>
        <v>0</v>
      </c>
    </row>
    <row r="643" spans="1:124" x14ac:dyDescent="0.25">
      <c r="A643" s="13">
        <v>73</v>
      </c>
      <c r="B643" s="14" t="s">
        <v>298</v>
      </c>
      <c r="C643" s="14" t="s">
        <v>127</v>
      </c>
      <c r="D643" s="14" t="s">
        <v>168</v>
      </c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7">
        <v>9.1999999999999993</v>
      </c>
      <c r="S643" s="17">
        <v>9.8000000000000007</v>
      </c>
      <c r="T643" s="17">
        <v>9.8000000000000007</v>
      </c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  <c r="CD643" s="14"/>
      <c r="CE643" s="14"/>
      <c r="CF643" s="14"/>
      <c r="CG643" s="14"/>
      <c r="CH643" s="14"/>
      <c r="CI643" s="14"/>
      <c r="CJ643" s="14"/>
      <c r="CK643" s="14"/>
      <c r="CL643" s="14"/>
      <c r="CM643" s="14"/>
      <c r="CN643" s="14"/>
      <c r="CO643" s="14"/>
      <c r="CP643" s="14"/>
      <c r="CQ643" s="14"/>
      <c r="CR643" s="14"/>
      <c r="CS643" s="14"/>
      <c r="CT643" s="14"/>
      <c r="CU643" s="14"/>
      <c r="CV643" s="14"/>
      <c r="CW643" s="14"/>
      <c r="CX643" s="14"/>
      <c r="CY643" s="14"/>
      <c r="CZ643" s="14"/>
      <c r="DA643" s="14"/>
      <c r="DB643" s="14"/>
      <c r="DC643" s="14"/>
      <c r="DD643" s="14"/>
      <c r="DE643" s="14"/>
      <c r="DF643" s="14"/>
      <c r="DG643" s="14"/>
      <c r="DH643" s="14"/>
      <c r="DI643" s="14"/>
      <c r="DJ643" s="14"/>
      <c r="DK643" s="14"/>
      <c r="DL643" s="14"/>
      <c r="DM643" s="14"/>
      <c r="DN643" s="14"/>
      <c r="DO643" s="14"/>
      <c r="DP643" s="55">
        <v>0</v>
      </c>
      <c r="DQ643" s="66">
        <v>0</v>
      </c>
      <c r="DR643" s="16">
        <v>0</v>
      </c>
      <c r="DS643" s="43">
        <f>PRODUCT(Таблица1[[#This Row],[РЕЙТИНГ НТЛ]:[РЕГ НТЛ]])</f>
        <v>0</v>
      </c>
      <c r="DT643" s="74">
        <f>SUM(Таблица1[[#This Row],[РЕЙТИНГ DPT]:[РЕЙТИНГ НТЛ]])</f>
        <v>0</v>
      </c>
    </row>
    <row r="644" spans="1:124" x14ac:dyDescent="0.25">
      <c r="A644" s="29">
        <v>155</v>
      </c>
      <c r="B644" s="30" t="s">
        <v>399</v>
      </c>
      <c r="C644" s="14" t="s">
        <v>127</v>
      </c>
      <c r="D644" s="30" t="s">
        <v>168</v>
      </c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  <c r="BN644" s="30"/>
      <c r="BO644" s="30"/>
      <c r="BP644" s="30"/>
      <c r="BQ644" s="30"/>
      <c r="BR644" s="30"/>
      <c r="BS644" s="30"/>
      <c r="BT644" s="30"/>
      <c r="BU644" s="30"/>
      <c r="BV644" s="30"/>
      <c r="BW644" s="30"/>
      <c r="BX644" s="30"/>
      <c r="BY644" s="30"/>
      <c r="BZ644" s="30"/>
      <c r="CA644" s="30"/>
      <c r="CB644" s="30"/>
      <c r="CC644" s="30"/>
      <c r="CD644" s="30"/>
      <c r="CE644" s="30"/>
      <c r="CF644" s="30"/>
      <c r="CG644" s="37">
        <v>8.8000000000000007</v>
      </c>
      <c r="CH644" s="37">
        <v>9</v>
      </c>
      <c r="CI644" s="37">
        <v>9.4</v>
      </c>
      <c r="CJ644" s="37">
        <v>8.6</v>
      </c>
      <c r="CK644" s="30"/>
      <c r="CL644" s="30"/>
      <c r="CM644" s="30"/>
      <c r="CN644" s="30"/>
      <c r="CO644" s="30"/>
      <c r="CP644" s="30"/>
      <c r="CQ644" s="30"/>
      <c r="CR644" s="30"/>
      <c r="CS644" s="30"/>
      <c r="CT644" s="30"/>
      <c r="CU644" s="30"/>
      <c r="CV644" s="30"/>
      <c r="CW644" s="30"/>
      <c r="CX644" s="30"/>
      <c r="CY644" s="30"/>
      <c r="CZ644" s="30"/>
      <c r="DA644" s="30"/>
      <c r="DB644" s="30"/>
      <c r="DC644" s="30"/>
      <c r="DD644" s="30"/>
      <c r="DE644" s="30"/>
      <c r="DF644" s="30"/>
      <c r="DG644" s="30"/>
      <c r="DH644" s="30"/>
      <c r="DI644" s="30"/>
      <c r="DJ644" s="30"/>
      <c r="DK644" s="30"/>
      <c r="DL644" s="30"/>
      <c r="DM644" s="30"/>
      <c r="DN644" s="30"/>
      <c r="DO644" s="30"/>
      <c r="DP644" s="55">
        <v>0</v>
      </c>
      <c r="DQ644" s="66">
        <v>0</v>
      </c>
      <c r="DR644" s="31">
        <v>0</v>
      </c>
      <c r="DS644" s="73">
        <f>PRODUCT(Таблица1[[#This Row],[РЕЙТИНГ НТЛ]:[РЕГ НТЛ]])</f>
        <v>0</v>
      </c>
      <c r="DT644" s="74">
        <f>SUM(Таблица1[[#This Row],[РЕЙТИНГ DPT]:[РЕЙТИНГ НТЛ]])</f>
        <v>0</v>
      </c>
    </row>
    <row r="645" spans="1:124" x14ac:dyDescent="0.25">
      <c r="A645" s="29">
        <v>158</v>
      </c>
      <c r="B645" s="14" t="s">
        <v>415</v>
      </c>
      <c r="C645" s="14" t="s">
        <v>102</v>
      </c>
      <c r="D645" s="30" t="s">
        <v>132</v>
      </c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  <c r="BN645" s="30"/>
      <c r="BO645" s="30"/>
      <c r="BP645" s="30"/>
      <c r="BQ645" s="30"/>
      <c r="BR645" s="30"/>
      <c r="BS645" s="30"/>
      <c r="BT645" s="30"/>
      <c r="BU645" s="30"/>
      <c r="BV645" s="30"/>
      <c r="BW645" s="30"/>
      <c r="BX645" s="30"/>
      <c r="BY645" s="30"/>
      <c r="BZ645" s="30"/>
      <c r="CA645" s="30"/>
      <c r="CB645" s="30"/>
      <c r="CC645" s="30"/>
      <c r="CD645" s="30"/>
      <c r="CE645" s="30"/>
      <c r="CF645" s="30"/>
      <c r="CG645" s="30"/>
      <c r="CH645" s="30"/>
      <c r="CI645" s="30"/>
      <c r="CJ645" s="30"/>
      <c r="CK645" s="37">
        <v>9.6</v>
      </c>
      <c r="CL645" s="37">
        <v>9.8000000000000007</v>
      </c>
      <c r="CM645" s="37">
        <v>9.6</v>
      </c>
      <c r="CN645" s="30"/>
      <c r="CO645" s="30"/>
      <c r="CP645" s="30"/>
      <c r="CQ645" s="30"/>
      <c r="CR645" s="30"/>
      <c r="CS645" s="30"/>
      <c r="CT645" s="30"/>
      <c r="CU645" s="30"/>
      <c r="CV645" s="30"/>
      <c r="CW645" s="30"/>
      <c r="CX645" s="30"/>
      <c r="CY645" s="30"/>
      <c r="CZ645" s="30"/>
      <c r="DA645" s="30"/>
      <c r="DB645" s="30"/>
      <c r="DC645" s="30"/>
      <c r="DD645" s="30"/>
      <c r="DE645" s="30"/>
      <c r="DF645" s="30"/>
      <c r="DG645" s="30"/>
      <c r="DH645" s="30"/>
      <c r="DI645" s="30"/>
      <c r="DJ645" s="30"/>
      <c r="DK645" s="30"/>
      <c r="DL645" s="30"/>
      <c r="DM645" s="30"/>
      <c r="DN645" s="30"/>
      <c r="DO645" s="30"/>
      <c r="DP645" s="55">
        <v>0</v>
      </c>
      <c r="DQ645" s="66">
        <v>0</v>
      </c>
      <c r="DR645" s="31">
        <v>1</v>
      </c>
      <c r="DS645" s="73">
        <f>PRODUCT(Таблица1[[#This Row],[РЕЙТИНГ НТЛ]:[РЕГ НТЛ]])</f>
        <v>0</v>
      </c>
      <c r="DT645" s="74">
        <f>SUM(Таблица1[[#This Row],[РЕЙТИНГ DPT]:[РЕЙТИНГ НТЛ]])</f>
        <v>0</v>
      </c>
    </row>
    <row r="646" spans="1:124" x14ac:dyDescent="0.25">
      <c r="A646" s="29">
        <v>127</v>
      </c>
      <c r="B646" s="30" t="s">
        <v>393</v>
      </c>
      <c r="C646" s="14" t="s">
        <v>102</v>
      </c>
      <c r="D646" s="30" t="s">
        <v>132</v>
      </c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  <c r="BN646" s="30"/>
      <c r="BO646" s="30"/>
      <c r="BP646" s="30"/>
      <c r="BQ646" s="30"/>
      <c r="BR646" s="30"/>
      <c r="BS646" s="30"/>
      <c r="BT646" s="30"/>
      <c r="BU646" s="30"/>
      <c r="BV646" s="30"/>
      <c r="BW646" s="30"/>
      <c r="BX646" s="30"/>
      <c r="BY646" s="30"/>
      <c r="BZ646" s="30"/>
      <c r="CA646" s="30"/>
      <c r="CB646" s="30"/>
      <c r="CC646" s="30"/>
      <c r="CD646" s="30"/>
      <c r="CE646" s="30"/>
      <c r="CF646" s="30"/>
      <c r="CG646" s="37">
        <v>9.4</v>
      </c>
      <c r="CH646" s="37">
        <v>9.1999999999999993</v>
      </c>
      <c r="CI646" s="37">
        <v>9.4</v>
      </c>
      <c r="CJ646" s="37">
        <v>9.1999999999999993</v>
      </c>
      <c r="CK646" s="30"/>
      <c r="CL646" s="30"/>
      <c r="CM646" s="30"/>
      <c r="CN646" s="30"/>
      <c r="CO646" s="30"/>
      <c r="CP646" s="30"/>
      <c r="CQ646" s="30"/>
      <c r="CR646" s="30"/>
      <c r="CS646" s="30"/>
      <c r="CT646" s="30"/>
      <c r="CU646" s="30"/>
      <c r="CV646" s="30"/>
      <c r="CW646" s="30"/>
      <c r="CX646" s="30"/>
      <c r="CY646" s="30"/>
      <c r="CZ646" s="30"/>
      <c r="DA646" s="30"/>
      <c r="DB646" s="30"/>
      <c r="DC646" s="30"/>
      <c r="DD646" s="30"/>
      <c r="DE646" s="30"/>
      <c r="DF646" s="30"/>
      <c r="DG646" s="30"/>
      <c r="DH646" s="30"/>
      <c r="DI646" s="30"/>
      <c r="DJ646" s="30"/>
      <c r="DK646" s="30"/>
      <c r="DL646" s="30"/>
      <c r="DM646" s="30"/>
      <c r="DN646" s="30"/>
      <c r="DO646" s="30"/>
      <c r="DP646" s="55">
        <v>0</v>
      </c>
      <c r="DQ646" s="66">
        <v>0</v>
      </c>
      <c r="DR646" s="31">
        <v>1</v>
      </c>
      <c r="DS646" s="73">
        <f>PRODUCT(Таблица1[[#This Row],[РЕЙТИНГ НТЛ]:[РЕГ НТЛ]])</f>
        <v>0</v>
      </c>
      <c r="DT646" s="74">
        <f>SUM(Таблица1[[#This Row],[РЕЙТИНГ DPT]:[РЕЙТИНГ НТЛ]])</f>
        <v>0</v>
      </c>
    </row>
    <row r="647" spans="1:124" x14ac:dyDescent="0.25">
      <c r="A647" s="21">
        <v>33</v>
      </c>
      <c r="B647" s="18" t="s">
        <v>278</v>
      </c>
      <c r="C647" s="14" t="s">
        <v>102</v>
      </c>
      <c r="D647" s="18" t="s">
        <v>132</v>
      </c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26">
        <v>9.6</v>
      </c>
      <c r="S647" s="26">
        <v>9.6</v>
      </c>
      <c r="T647" s="26">
        <v>9.8000000000000007</v>
      </c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  <c r="BO647" s="18"/>
      <c r="BP647" s="18"/>
      <c r="BQ647" s="18"/>
      <c r="BR647" s="18"/>
      <c r="BS647" s="18"/>
      <c r="BT647" s="18"/>
      <c r="BU647" s="18"/>
      <c r="BV647" s="18"/>
      <c r="BW647" s="18"/>
      <c r="BX647" s="18"/>
      <c r="BY647" s="18"/>
      <c r="BZ647" s="18"/>
      <c r="CA647" s="18"/>
      <c r="CB647" s="18"/>
      <c r="CC647" s="18"/>
      <c r="CD647" s="18"/>
      <c r="CE647" s="18"/>
      <c r="CF647" s="18"/>
      <c r="CG647" s="18"/>
      <c r="CH647" s="18"/>
      <c r="CI647" s="18"/>
      <c r="CJ647" s="18"/>
      <c r="CK647" s="18"/>
      <c r="CL647" s="18"/>
      <c r="CM647" s="18"/>
      <c r="CN647" s="18"/>
      <c r="CO647" s="18"/>
      <c r="CP647" s="18"/>
      <c r="CQ647" s="18"/>
      <c r="CR647" s="18"/>
      <c r="CS647" s="18"/>
      <c r="CT647" s="18"/>
      <c r="CU647" s="18"/>
      <c r="CV647" s="18"/>
      <c r="CW647" s="18"/>
      <c r="CX647" s="18"/>
      <c r="CY647" s="18"/>
      <c r="CZ647" s="18"/>
      <c r="DA647" s="18"/>
      <c r="DB647" s="18"/>
      <c r="DC647" s="18"/>
      <c r="DD647" s="18"/>
      <c r="DE647" s="18"/>
      <c r="DF647" s="18"/>
      <c r="DG647" s="18"/>
      <c r="DH647" s="18"/>
      <c r="DI647" s="18"/>
      <c r="DJ647" s="18"/>
      <c r="DK647" s="18"/>
      <c r="DL647" s="18"/>
      <c r="DM647" s="18"/>
      <c r="DN647" s="18"/>
      <c r="DO647" s="18"/>
      <c r="DP647" s="55">
        <v>0</v>
      </c>
      <c r="DQ647" s="66">
        <v>0</v>
      </c>
      <c r="DR647" s="16">
        <v>1</v>
      </c>
      <c r="DS647" s="44">
        <f>PRODUCT(Таблица1[[#This Row],[РЕЙТИНГ НТЛ]:[РЕГ НТЛ]])</f>
        <v>0</v>
      </c>
      <c r="DT647" s="74">
        <f>SUM(Таблица1[[#This Row],[РЕЙТИНГ DPT]:[РЕЙТИНГ НТЛ]])</f>
        <v>0</v>
      </c>
    </row>
    <row r="648" spans="1:124" x14ac:dyDescent="0.25">
      <c r="A648" s="29">
        <v>140</v>
      </c>
      <c r="B648" s="30" t="s">
        <v>397</v>
      </c>
      <c r="C648" s="14" t="s">
        <v>102</v>
      </c>
      <c r="D648" s="30" t="s">
        <v>132</v>
      </c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  <c r="BN648" s="30"/>
      <c r="BO648" s="30"/>
      <c r="BP648" s="30"/>
      <c r="BQ648" s="30"/>
      <c r="BR648" s="30"/>
      <c r="BS648" s="30"/>
      <c r="BT648" s="30"/>
      <c r="BU648" s="30"/>
      <c r="BV648" s="30"/>
      <c r="BW648" s="30"/>
      <c r="BX648" s="30"/>
      <c r="BY648" s="30"/>
      <c r="BZ648" s="30"/>
      <c r="CA648" s="30"/>
      <c r="CB648" s="30"/>
      <c r="CC648" s="30"/>
      <c r="CD648" s="30"/>
      <c r="CE648" s="30"/>
      <c r="CF648" s="30"/>
      <c r="CG648" s="37">
        <v>8.8000000000000007</v>
      </c>
      <c r="CH648" s="37">
        <v>8</v>
      </c>
      <c r="CI648" s="37">
        <v>9</v>
      </c>
      <c r="CJ648" s="37">
        <v>8.4</v>
      </c>
      <c r="CK648" s="30"/>
      <c r="CL648" s="30"/>
      <c r="CM648" s="30"/>
      <c r="CN648" s="30"/>
      <c r="CO648" s="30"/>
      <c r="CP648" s="30"/>
      <c r="CQ648" s="30"/>
      <c r="CR648" s="30"/>
      <c r="CS648" s="30"/>
      <c r="CT648" s="30"/>
      <c r="CU648" s="30"/>
      <c r="CV648" s="30"/>
      <c r="CW648" s="30"/>
      <c r="CX648" s="30"/>
      <c r="CY648" s="30"/>
      <c r="CZ648" s="30"/>
      <c r="DA648" s="30"/>
      <c r="DB648" s="30"/>
      <c r="DC648" s="30"/>
      <c r="DD648" s="30"/>
      <c r="DE648" s="30"/>
      <c r="DF648" s="30"/>
      <c r="DG648" s="30"/>
      <c r="DH648" s="30"/>
      <c r="DI648" s="30"/>
      <c r="DJ648" s="30"/>
      <c r="DK648" s="30"/>
      <c r="DL648" s="30"/>
      <c r="DM648" s="30"/>
      <c r="DN648" s="30"/>
      <c r="DO648" s="30"/>
      <c r="DP648" s="55">
        <v>0</v>
      </c>
      <c r="DQ648" s="66">
        <v>0</v>
      </c>
      <c r="DR648" s="31">
        <v>1</v>
      </c>
      <c r="DS648" s="73">
        <f>PRODUCT(Таблица1[[#This Row],[РЕЙТИНГ НТЛ]:[РЕГ НТЛ]])</f>
        <v>0</v>
      </c>
      <c r="DT648" s="74">
        <f>SUM(Таблица1[[#This Row],[РЕЙТИНГ DPT]:[РЕЙТИНГ НТЛ]])</f>
        <v>0</v>
      </c>
    </row>
    <row r="649" spans="1:124" x14ac:dyDescent="0.25">
      <c r="A649" s="33">
        <v>140</v>
      </c>
      <c r="B649" s="34" t="s">
        <v>397</v>
      </c>
      <c r="C649" s="14" t="s">
        <v>102</v>
      </c>
      <c r="D649" s="34" t="s">
        <v>132</v>
      </c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  <c r="AR649" s="34"/>
      <c r="AS649" s="34"/>
      <c r="AT649" s="34"/>
      <c r="AU649" s="34"/>
      <c r="AV649" s="34"/>
      <c r="AW649" s="34"/>
      <c r="AX649" s="34"/>
      <c r="AY649" s="34"/>
      <c r="AZ649" s="34"/>
      <c r="BA649" s="34"/>
      <c r="BB649" s="34"/>
      <c r="BC649" s="34"/>
      <c r="BD649" s="34"/>
      <c r="BE649" s="34"/>
      <c r="BF649" s="34"/>
      <c r="BG649" s="34"/>
      <c r="BH649" s="34"/>
      <c r="BI649" s="34"/>
      <c r="BJ649" s="34"/>
      <c r="BK649" s="34"/>
      <c r="BL649" s="34"/>
      <c r="BM649" s="34"/>
      <c r="BN649" s="34"/>
      <c r="BO649" s="34"/>
      <c r="BP649" s="34"/>
      <c r="BQ649" s="34"/>
      <c r="BR649" s="34"/>
      <c r="BS649" s="34"/>
      <c r="BT649" s="34"/>
      <c r="BU649" s="34"/>
      <c r="BV649" s="34"/>
      <c r="BW649" s="34"/>
      <c r="BX649" s="34"/>
      <c r="BY649" s="34"/>
      <c r="BZ649" s="34"/>
      <c r="CA649" s="34"/>
      <c r="CB649" s="34"/>
      <c r="CC649" s="34"/>
      <c r="CD649" s="34"/>
      <c r="CE649" s="34"/>
      <c r="CF649" s="34"/>
      <c r="CG649" s="34"/>
      <c r="CH649" s="34"/>
      <c r="CI649" s="34"/>
      <c r="CJ649" s="34"/>
      <c r="CK649" s="34"/>
      <c r="CL649" s="34"/>
      <c r="CM649" s="34"/>
      <c r="CN649" s="38">
        <v>8.8000000000000007</v>
      </c>
      <c r="CO649" s="38">
        <v>8.8000000000000007</v>
      </c>
      <c r="CP649" s="38">
        <v>9.6</v>
      </c>
      <c r="CQ649" s="34"/>
      <c r="CR649" s="34"/>
      <c r="CS649" s="34"/>
      <c r="CT649" s="34"/>
      <c r="CU649" s="34"/>
      <c r="CV649" s="34"/>
      <c r="CW649" s="34"/>
      <c r="CX649" s="34"/>
      <c r="CY649" s="34"/>
      <c r="CZ649" s="34"/>
      <c r="DA649" s="34"/>
      <c r="DB649" s="34"/>
      <c r="DC649" s="34"/>
      <c r="DD649" s="34"/>
      <c r="DE649" s="34"/>
      <c r="DF649" s="34"/>
      <c r="DG649" s="34"/>
      <c r="DH649" s="34"/>
      <c r="DI649" s="34"/>
      <c r="DJ649" s="34"/>
      <c r="DK649" s="34"/>
      <c r="DL649" s="34"/>
      <c r="DM649" s="34"/>
      <c r="DN649" s="34"/>
      <c r="DO649" s="34"/>
      <c r="DP649" s="55">
        <v>0</v>
      </c>
      <c r="DQ649" s="66">
        <v>0</v>
      </c>
      <c r="DR649" s="35">
        <v>1</v>
      </c>
      <c r="DS649" s="75">
        <f>PRODUCT(Таблица1[[#This Row],[РЕЙТИНГ НТЛ]:[РЕГ НТЛ]])</f>
        <v>0</v>
      </c>
      <c r="DT649" s="74">
        <f>SUM(Таблица1[[#This Row],[РЕЙТИНГ DPT]:[РЕЙТИНГ НТЛ]])</f>
        <v>0</v>
      </c>
    </row>
    <row r="650" spans="1:124" x14ac:dyDescent="0.25">
      <c r="A650" s="13">
        <v>9</v>
      </c>
      <c r="B650" s="14" t="s">
        <v>261</v>
      </c>
      <c r="C650" s="14" t="s">
        <v>102</v>
      </c>
      <c r="D650" s="14" t="s">
        <v>132</v>
      </c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7">
        <v>9.1999999999999993</v>
      </c>
      <c r="S650" s="17">
        <v>9.8000000000000007</v>
      </c>
      <c r="T650" s="17">
        <v>9.1999999999999993</v>
      </c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4"/>
      <c r="BU650" s="14"/>
      <c r="BV650" s="14"/>
      <c r="BW650" s="14"/>
      <c r="BX650" s="14"/>
      <c r="BY650" s="14"/>
      <c r="BZ650" s="14"/>
      <c r="CA650" s="14"/>
      <c r="CB650" s="14"/>
      <c r="CC650" s="14"/>
      <c r="CD650" s="14"/>
      <c r="CE650" s="14"/>
      <c r="CF650" s="14"/>
      <c r="CG650" s="14"/>
      <c r="CH650" s="14"/>
      <c r="CI650" s="14"/>
      <c r="CJ650" s="14"/>
      <c r="CK650" s="14"/>
      <c r="CL650" s="14"/>
      <c r="CM650" s="14"/>
      <c r="CN650" s="14"/>
      <c r="CO650" s="14"/>
      <c r="CP650" s="14"/>
      <c r="CQ650" s="14"/>
      <c r="CR650" s="14"/>
      <c r="CS650" s="14"/>
      <c r="CT650" s="14"/>
      <c r="CU650" s="14"/>
      <c r="CV650" s="14"/>
      <c r="CW650" s="14"/>
      <c r="CX650" s="14"/>
      <c r="CY650" s="14"/>
      <c r="CZ650" s="14"/>
      <c r="DA650" s="14"/>
      <c r="DB650" s="14"/>
      <c r="DC650" s="14"/>
      <c r="DD650" s="14"/>
      <c r="DE650" s="14"/>
      <c r="DF650" s="14"/>
      <c r="DG650" s="14"/>
      <c r="DH650" s="14"/>
      <c r="DI650" s="14"/>
      <c r="DJ650" s="14"/>
      <c r="DK650" s="14"/>
      <c r="DL650" s="14"/>
      <c r="DM650" s="14"/>
      <c r="DN650" s="14"/>
      <c r="DO650" s="14"/>
      <c r="DP650" s="55">
        <v>0</v>
      </c>
      <c r="DQ650" s="66">
        <v>0</v>
      </c>
      <c r="DR650" s="35">
        <v>1</v>
      </c>
      <c r="DS650" s="43">
        <f>PRODUCT(Таблица1[[#This Row],[РЕЙТИНГ НТЛ]:[РЕГ НТЛ]])</f>
        <v>0</v>
      </c>
      <c r="DT650" s="74">
        <f>SUM(Таблица1[[#This Row],[РЕЙТИНГ DPT]:[РЕЙТИНГ НТЛ]])</f>
        <v>0</v>
      </c>
    </row>
    <row r="651" spans="1:124" x14ac:dyDescent="0.25">
      <c r="A651" s="29">
        <v>133</v>
      </c>
      <c r="B651" s="30" t="s">
        <v>396</v>
      </c>
      <c r="C651" s="14" t="s">
        <v>102</v>
      </c>
      <c r="D651" s="30" t="s">
        <v>132</v>
      </c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  <c r="BN651" s="30"/>
      <c r="BO651" s="30"/>
      <c r="BP651" s="30"/>
      <c r="BQ651" s="30"/>
      <c r="BR651" s="30"/>
      <c r="BS651" s="30"/>
      <c r="BT651" s="30"/>
      <c r="BU651" s="30"/>
      <c r="BV651" s="30"/>
      <c r="BW651" s="30"/>
      <c r="BX651" s="30"/>
      <c r="BY651" s="30"/>
      <c r="BZ651" s="30"/>
      <c r="CA651" s="30"/>
      <c r="CB651" s="30"/>
      <c r="CC651" s="30"/>
      <c r="CD651" s="30"/>
      <c r="CE651" s="30"/>
      <c r="CF651" s="30"/>
      <c r="CG651" s="37">
        <v>9</v>
      </c>
      <c r="CH651" s="37">
        <v>8.1999999999999993</v>
      </c>
      <c r="CI651" s="37">
        <v>8.6</v>
      </c>
      <c r="CJ651" s="37">
        <v>8.8000000000000007</v>
      </c>
      <c r="CK651" s="30"/>
      <c r="CL651" s="30"/>
      <c r="CM651" s="30"/>
      <c r="CN651" s="30"/>
      <c r="CO651" s="30"/>
      <c r="CP651" s="30"/>
      <c r="CQ651" s="30"/>
      <c r="CR651" s="30"/>
      <c r="CS651" s="30"/>
      <c r="CT651" s="30"/>
      <c r="CU651" s="30"/>
      <c r="CV651" s="30"/>
      <c r="CW651" s="30"/>
      <c r="CX651" s="30"/>
      <c r="CY651" s="30"/>
      <c r="CZ651" s="30"/>
      <c r="DA651" s="30"/>
      <c r="DB651" s="30"/>
      <c r="DC651" s="30"/>
      <c r="DD651" s="30"/>
      <c r="DE651" s="30"/>
      <c r="DF651" s="30"/>
      <c r="DG651" s="30"/>
      <c r="DH651" s="30"/>
      <c r="DI651" s="30"/>
      <c r="DJ651" s="30"/>
      <c r="DK651" s="30"/>
      <c r="DL651" s="30"/>
      <c r="DM651" s="30"/>
      <c r="DN651" s="30"/>
      <c r="DO651" s="30"/>
      <c r="DP651" s="55">
        <v>0</v>
      </c>
      <c r="DQ651" s="66">
        <v>0</v>
      </c>
      <c r="DR651" s="35">
        <v>1</v>
      </c>
      <c r="DS651" s="73">
        <f>PRODUCT(Таблица1[[#This Row],[РЕЙТИНГ НТЛ]:[РЕГ НТЛ]])</f>
        <v>0</v>
      </c>
      <c r="DT651" s="74">
        <f>SUM(Таблица1[[#This Row],[РЕЙТИНГ DPT]:[РЕЙТИНГ НТЛ]])</f>
        <v>0</v>
      </c>
    </row>
    <row r="652" spans="1:124" x14ac:dyDescent="0.25">
      <c r="A652" s="21">
        <v>86</v>
      </c>
      <c r="B652" s="18" t="s">
        <v>353</v>
      </c>
      <c r="C652" s="14" t="s">
        <v>102</v>
      </c>
      <c r="D652" s="18" t="s">
        <v>132</v>
      </c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26">
        <v>9</v>
      </c>
      <c r="BB652" s="26">
        <v>8.6</v>
      </c>
      <c r="BC652" s="26">
        <v>9</v>
      </c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  <c r="BO652" s="18"/>
      <c r="BP652" s="18"/>
      <c r="BQ652" s="18"/>
      <c r="BR652" s="18"/>
      <c r="BS652" s="18"/>
      <c r="BT652" s="18"/>
      <c r="BU652" s="18"/>
      <c r="BV652" s="18"/>
      <c r="BW652" s="18"/>
      <c r="BX652" s="18"/>
      <c r="BY652" s="18"/>
      <c r="BZ652" s="18"/>
      <c r="CA652" s="18"/>
      <c r="CB652" s="18"/>
      <c r="CC652" s="18"/>
      <c r="CD652" s="18"/>
      <c r="CE652" s="18"/>
      <c r="CF652" s="18"/>
      <c r="CG652" s="18"/>
      <c r="CH652" s="18"/>
      <c r="CI652" s="18"/>
      <c r="CJ652" s="18"/>
      <c r="CK652" s="18"/>
      <c r="CL652" s="18"/>
      <c r="CM652" s="18"/>
      <c r="CN652" s="18"/>
      <c r="CO652" s="18"/>
      <c r="CP652" s="18"/>
      <c r="CQ652" s="18"/>
      <c r="CR652" s="18"/>
      <c r="CS652" s="18"/>
      <c r="CT652" s="18"/>
      <c r="CU652" s="18"/>
      <c r="CV652" s="18"/>
      <c r="CW652" s="18"/>
      <c r="CX652" s="18"/>
      <c r="CY652" s="18"/>
      <c r="CZ652" s="18"/>
      <c r="DA652" s="18"/>
      <c r="DB652" s="18"/>
      <c r="DC652" s="18"/>
      <c r="DD652" s="18"/>
      <c r="DE652" s="18"/>
      <c r="DF652" s="18"/>
      <c r="DG652" s="18"/>
      <c r="DH652" s="18"/>
      <c r="DI652" s="18"/>
      <c r="DJ652" s="18"/>
      <c r="DK652" s="18"/>
      <c r="DL652" s="18"/>
      <c r="DM652" s="18"/>
      <c r="DN652" s="18"/>
      <c r="DO652" s="18"/>
      <c r="DP652" s="55">
        <v>0</v>
      </c>
      <c r="DQ652" s="66">
        <v>0</v>
      </c>
      <c r="DR652" s="19">
        <v>0</v>
      </c>
      <c r="DS652" s="44">
        <f>PRODUCT(Таблица1[[#This Row],[РЕЙТИНГ НТЛ]:[РЕГ НТЛ]])</f>
        <v>0</v>
      </c>
      <c r="DT652" s="74">
        <f>SUM(Таблица1[[#This Row],[РЕЙТИНГ DPT]:[РЕЙТИНГ НТЛ]])</f>
        <v>0</v>
      </c>
    </row>
    <row r="653" spans="1:124" x14ac:dyDescent="0.25">
      <c r="A653" s="29">
        <v>259</v>
      </c>
      <c r="B653" s="30" t="s">
        <v>406</v>
      </c>
      <c r="C653" s="14" t="s">
        <v>102</v>
      </c>
      <c r="D653" s="30" t="s">
        <v>132</v>
      </c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  <c r="BN653" s="30"/>
      <c r="BO653" s="30"/>
      <c r="BP653" s="30"/>
      <c r="BQ653" s="30"/>
      <c r="BR653" s="30"/>
      <c r="BS653" s="30"/>
      <c r="BT653" s="30"/>
      <c r="BU653" s="30"/>
      <c r="BV653" s="30"/>
      <c r="BW653" s="30"/>
      <c r="BX653" s="30"/>
      <c r="BY653" s="30"/>
      <c r="BZ653" s="30"/>
      <c r="CA653" s="30"/>
      <c r="CB653" s="30"/>
      <c r="CC653" s="30"/>
      <c r="CD653" s="30"/>
      <c r="CE653" s="30"/>
      <c r="CF653" s="30"/>
      <c r="CG653" s="30"/>
      <c r="CH653" s="30"/>
      <c r="CI653" s="30"/>
      <c r="CJ653" s="30"/>
      <c r="CK653" s="30"/>
      <c r="CL653" s="30"/>
      <c r="CM653" s="30"/>
      <c r="CN653" s="37">
        <v>8.8000000000000007</v>
      </c>
      <c r="CO653" s="37">
        <v>8.8000000000000007</v>
      </c>
      <c r="CP653" s="37">
        <v>9.6</v>
      </c>
      <c r="CQ653" s="30"/>
      <c r="CR653" s="30"/>
      <c r="CS653" s="30"/>
      <c r="CT653" s="30"/>
      <c r="CU653" s="30"/>
      <c r="CV653" s="30"/>
      <c r="CW653" s="30"/>
      <c r="CX653" s="30"/>
      <c r="CY653" s="30"/>
      <c r="CZ653" s="30"/>
      <c r="DA653" s="30"/>
      <c r="DB653" s="30"/>
      <c r="DC653" s="30"/>
      <c r="DD653" s="30"/>
      <c r="DE653" s="30"/>
      <c r="DF653" s="30"/>
      <c r="DG653" s="30"/>
      <c r="DH653" s="30"/>
      <c r="DI653" s="30"/>
      <c r="DJ653" s="30"/>
      <c r="DK653" s="30"/>
      <c r="DL653" s="30"/>
      <c r="DM653" s="30"/>
      <c r="DN653" s="30"/>
      <c r="DO653" s="30"/>
      <c r="DP653" s="55">
        <v>0</v>
      </c>
      <c r="DQ653" s="66">
        <v>0</v>
      </c>
      <c r="DR653" s="35">
        <v>1</v>
      </c>
      <c r="DS653" s="73">
        <f>PRODUCT(Таблица1[[#This Row],[РЕЙТИНГ НТЛ]:[РЕГ НТЛ]])</f>
        <v>0</v>
      </c>
      <c r="DT653" s="74">
        <f>SUM(Таблица1[[#This Row],[РЕЙТИНГ DPT]:[РЕЙТИНГ НТЛ]])</f>
        <v>0</v>
      </c>
    </row>
    <row r="654" spans="1:124" x14ac:dyDescent="0.25">
      <c r="A654" s="13">
        <v>42</v>
      </c>
      <c r="B654" s="14" t="s">
        <v>281</v>
      </c>
      <c r="C654" s="14" t="s">
        <v>102</v>
      </c>
      <c r="D654" s="14" t="s">
        <v>132</v>
      </c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7">
        <v>8.8000000000000007</v>
      </c>
      <c r="S654" s="17">
        <v>9</v>
      </c>
      <c r="T654" s="17">
        <v>9.4</v>
      </c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4"/>
      <c r="BU654" s="14"/>
      <c r="BV654" s="14"/>
      <c r="BW654" s="14"/>
      <c r="BX654" s="14"/>
      <c r="BY654" s="14"/>
      <c r="BZ654" s="14"/>
      <c r="CA654" s="14"/>
      <c r="CB654" s="14"/>
      <c r="CC654" s="14"/>
      <c r="CD654" s="14"/>
      <c r="CE654" s="14"/>
      <c r="CF654" s="14"/>
      <c r="CG654" s="14"/>
      <c r="CH654" s="14"/>
      <c r="CI654" s="14"/>
      <c r="CJ654" s="14"/>
      <c r="CK654" s="14"/>
      <c r="CL654" s="14"/>
      <c r="CM654" s="14"/>
      <c r="CN654" s="14"/>
      <c r="CO654" s="14"/>
      <c r="CP654" s="14"/>
      <c r="CQ654" s="14"/>
      <c r="CR654" s="14"/>
      <c r="CS654" s="14"/>
      <c r="CT654" s="14"/>
      <c r="CU654" s="14"/>
      <c r="CV654" s="14"/>
      <c r="CW654" s="14"/>
      <c r="CX654" s="14"/>
      <c r="CY654" s="14"/>
      <c r="CZ654" s="14"/>
      <c r="DA654" s="14"/>
      <c r="DB654" s="14"/>
      <c r="DC654" s="14"/>
      <c r="DD654" s="14"/>
      <c r="DE654" s="14"/>
      <c r="DF654" s="14"/>
      <c r="DG654" s="14"/>
      <c r="DH654" s="14"/>
      <c r="DI654" s="14"/>
      <c r="DJ654" s="14"/>
      <c r="DK654" s="14"/>
      <c r="DL654" s="14"/>
      <c r="DM654" s="14"/>
      <c r="DN654" s="14"/>
      <c r="DO654" s="14"/>
      <c r="DP654" s="55">
        <v>0</v>
      </c>
      <c r="DQ654" s="66">
        <v>0</v>
      </c>
      <c r="DR654" s="19">
        <v>0</v>
      </c>
      <c r="DS654" s="43">
        <f>PRODUCT(Таблица1[[#This Row],[РЕЙТИНГ НТЛ]:[РЕГ НТЛ]])</f>
        <v>0</v>
      </c>
      <c r="DT654" s="74">
        <f>SUM(Таблица1[[#This Row],[РЕЙТИНГ DPT]:[РЕЙТИНГ НТЛ]])</f>
        <v>0</v>
      </c>
    </row>
    <row r="655" spans="1:124" x14ac:dyDescent="0.25">
      <c r="A655" s="13">
        <v>27</v>
      </c>
      <c r="B655" s="14" t="s">
        <v>273</v>
      </c>
      <c r="C655" s="14" t="s">
        <v>102</v>
      </c>
      <c r="D655" s="14" t="s">
        <v>165</v>
      </c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7" t="s">
        <v>155</v>
      </c>
      <c r="S655" s="17" t="s">
        <v>155</v>
      </c>
      <c r="T655" s="17" t="s">
        <v>155</v>
      </c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4"/>
      <c r="BU655" s="14"/>
      <c r="BV655" s="14"/>
      <c r="BW655" s="14"/>
      <c r="BX655" s="14"/>
      <c r="BY655" s="14"/>
      <c r="BZ655" s="14"/>
      <c r="CA655" s="14"/>
      <c r="CB655" s="14"/>
      <c r="CC655" s="14"/>
      <c r="CD655" s="14"/>
      <c r="CE655" s="14"/>
      <c r="CF655" s="14"/>
      <c r="CG655" s="14"/>
      <c r="CH655" s="14"/>
      <c r="CI655" s="14"/>
      <c r="CJ655" s="14"/>
      <c r="CK655" s="14"/>
      <c r="CL655" s="14"/>
      <c r="CM655" s="14"/>
      <c r="CN655" s="14"/>
      <c r="CO655" s="14"/>
      <c r="CP655" s="14"/>
      <c r="CQ655" s="14"/>
      <c r="CR655" s="14"/>
      <c r="CS655" s="14"/>
      <c r="CT655" s="14"/>
      <c r="CU655" s="14"/>
      <c r="CV655" s="14"/>
      <c r="CW655" s="14"/>
      <c r="CX655" s="14"/>
      <c r="CY655" s="14"/>
      <c r="CZ655" s="14"/>
      <c r="DA655" s="14"/>
      <c r="DB655" s="14"/>
      <c r="DC655" s="14"/>
      <c r="DD655" s="14"/>
      <c r="DE655" s="14"/>
      <c r="DF655" s="14"/>
      <c r="DG655" s="14"/>
      <c r="DH655" s="14"/>
      <c r="DI655" s="14"/>
      <c r="DJ655" s="14"/>
      <c r="DK655" s="14"/>
      <c r="DL655" s="14"/>
      <c r="DM655" s="14"/>
      <c r="DN655" s="14"/>
      <c r="DO655" s="14"/>
      <c r="DP655" s="55">
        <v>0</v>
      </c>
      <c r="DQ655" s="66">
        <v>0</v>
      </c>
      <c r="DR655" s="19">
        <v>0</v>
      </c>
      <c r="DS655" s="43">
        <f>PRODUCT(Таблица1[[#This Row],[РЕЙТИНГ НТЛ]:[РЕГ НТЛ]])</f>
        <v>0</v>
      </c>
      <c r="DT655" s="74">
        <f>SUM(Таблица1[[#This Row],[РЕЙТИНГ DPT]:[РЕЙТИНГ НТЛ]])</f>
        <v>0</v>
      </c>
    </row>
    <row r="656" spans="1:124" x14ac:dyDescent="0.25">
      <c r="A656" s="13">
        <v>232</v>
      </c>
      <c r="B656" s="14" t="s">
        <v>304</v>
      </c>
      <c r="C656" s="14" t="s">
        <v>102</v>
      </c>
      <c r="D656" s="14" t="s">
        <v>132</v>
      </c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7">
        <v>8.4</v>
      </c>
      <c r="S656" s="17">
        <v>8.4</v>
      </c>
      <c r="T656" s="17">
        <v>8.6</v>
      </c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4"/>
      <c r="BU656" s="14"/>
      <c r="BV656" s="14"/>
      <c r="BW656" s="14"/>
      <c r="BX656" s="14"/>
      <c r="BY656" s="14"/>
      <c r="BZ656" s="14"/>
      <c r="CA656" s="14"/>
      <c r="CB656" s="14"/>
      <c r="CC656" s="14"/>
      <c r="CD656" s="14"/>
      <c r="CE656" s="14"/>
      <c r="CF656" s="14"/>
      <c r="CG656" s="14"/>
      <c r="CH656" s="14"/>
      <c r="CI656" s="14"/>
      <c r="CJ656" s="14"/>
      <c r="CK656" s="14"/>
      <c r="CL656" s="14"/>
      <c r="CM656" s="14"/>
      <c r="CN656" s="14"/>
      <c r="CO656" s="14"/>
      <c r="CP656" s="14"/>
      <c r="CQ656" s="14"/>
      <c r="CR656" s="14"/>
      <c r="CS656" s="14"/>
      <c r="CT656" s="14"/>
      <c r="CU656" s="14"/>
      <c r="CV656" s="14"/>
      <c r="CW656" s="14"/>
      <c r="CX656" s="14"/>
      <c r="CY656" s="14"/>
      <c r="CZ656" s="14"/>
      <c r="DA656" s="14"/>
      <c r="DB656" s="14"/>
      <c r="DC656" s="14"/>
      <c r="DD656" s="14"/>
      <c r="DE656" s="14"/>
      <c r="DF656" s="14"/>
      <c r="DG656" s="14"/>
      <c r="DH656" s="14"/>
      <c r="DI656" s="14"/>
      <c r="DJ656" s="14"/>
      <c r="DK656" s="14"/>
      <c r="DL656" s="14"/>
      <c r="DM656" s="14"/>
      <c r="DN656" s="14"/>
      <c r="DO656" s="14"/>
      <c r="DP656" s="55">
        <v>0</v>
      </c>
      <c r="DQ656" s="66">
        <v>0</v>
      </c>
      <c r="DR656" s="19">
        <v>0</v>
      </c>
      <c r="DS656" s="43">
        <f>PRODUCT(Таблица1[[#This Row],[РЕЙТИНГ НТЛ]:[РЕГ НТЛ]])</f>
        <v>0</v>
      </c>
      <c r="DT656" s="74">
        <f>SUM(Таблица1[[#This Row],[РЕЙТИНГ DPT]:[РЕЙТИНГ НТЛ]])</f>
        <v>0</v>
      </c>
    </row>
    <row r="657" spans="1:124" x14ac:dyDescent="0.25">
      <c r="A657" s="13">
        <v>245</v>
      </c>
      <c r="B657" s="14" t="s">
        <v>358</v>
      </c>
      <c r="C657" s="14" t="s">
        <v>102</v>
      </c>
      <c r="D657" s="14" t="s">
        <v>132</v>
      </c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20"/>
      <c r="X657" s="20"/>
      <c r="Y657" s="20"/>
      <c r="Z657" s="20"/>
      <c r="AA657" s="14"/>
      <c r="AB657" s="23"/>
      <c r="AC657" s="24"/>
      <c r="AD657" s="24"/>
      <c r="AE657" s="2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7">
        <v>8.6</v>
      </c>
      <c r="BB657" s="17">
        <v>8.8000000000000007</v>
      </c>
      <c r="BC657" s="17">
        <v>9.1999999999999993</v>
      </c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4"/>
      <c r="BU657" s="14"/>
      <c r="BV657" s="14"/>
      <c r="BW657" s="14"/>
      <c r="BX657" s="14"/>
      <c r="BY657" s="14"/>
      <c r="BZ657" s="14"/>
      <c r="CA657" s="14"/>
      <c r="CB657" s="14"/>
      <c r="CC657" s="14"/>
      <c r="CD657" s="14"/>
      <c r="CE657" s="14"/>
      <c r="CF657" s="14"/>
      <c r="CG657" s="14"/>
      <c r="CH657" s="14"/>
      <c r="CI657" s="14"/>
      <c r="CJ657" s="14"/>
      <c r="CK657" s="14"/>
      <c r="CL657" s="14"/>
      <c r="CM657" s="14"/>
      <c r="CN657" s="14"/>
      <c r="CO657" s="14"/>
      <c r="CP657" s="14"/>
      <c r="CQ657" s="14"/>
      <c r="CR657" s="14"/>
      <c r="CS657" s="14"/>
      <c r="CT657" s="14"/>
      <c r="CU657" s="14"/>
      <c r="CV657" s="14"/>
      <c r="CW657" s="14"/>
      <c r="CX657" s="14"/>
      <c r="CY657" s="14"/>
      <c r="CZ657" s="14"/>
      <c r="DA657" s="14"/>
      <c r="DB657" s="14"/>
      <c r="DC657" s="14"/>
      <c r="DD657" s="14"/>
      <c r="DE657" s="14"/>
      <c r="DF657" s="14"/>
      <c r="DG657" s="14"/>
      <c r="DH657" s="14"/>
      <c r="DI657" s="14"/>
      <c r="DJ657" s="14"/>
      <c r="DK657" s="14"/>
      <c r="DL657" s="14"/>
      <c r="DM657" s="14"/>
      <c r="DN657" s="14"/>
      <c r="DO657" s="14"/>
      <c r="DP657" s="55">
        <v>0</v>
      </c>
      <c r="DQ657" s="66">
        <v>0</v>
      </c>
      <c r="DR657" s="19">
        <v>0</v>
      </c>
      <c r="DS657" s="43">
        <f>PRODUCT(Таблица1[[#This Row],[РЕЙТИНГ НТЛ]:[РЕГ НТЛ]])</f>
        <v>0</v>
      </c>
      <c r="DT657" s="74">
        <f>SUM(Таблица1[[#This Row],[РЕЙТИНГ DPT]:[РЕЙТИНГ НТЛ]])</f>
        <v>0</v>
      </c>
    </row>
    <row r="658" spans="1:124" x14ac:dyDescent="0.25">
      <c r="A658" s="21">
        <v>106</v>
      </c>
      <c r="B658" s="18" t="s">
        <v>416</v>
      </c>
      <c r="C658" s="14" t="s">
        <v>102</v>
      </c>
      <c r="D658" s="18" t="s">
        <v>132</v>
      </c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26">
        <v>9.6</v>
      </c>
      <c r="AQ658" s="26">
        <v>9.1999999999999993</v>
      </c>
      <c r="AR658" s="26">
        <v>9</v>
      </c>
      <c r="AS658" s="26">
        <v>8.6</v>
      </c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  <c r="BL658" s="18"/>
      <c r="BM658" s="18"/>
      <c r="BN658" s="18"/>
      <c r="BO658" s="18"/>
      <c r="BP658" s="18"/>
      <c r="BQ658" s="18"/>
      <c r="BR658" s="18"/>
      <c r="BS658" s="18"/>
      <c r="BT658" s="18"/>
      <c r="BU658" s="18"/>
      <c r="BV658" s="18"/>
      <c r="BW658" s="18"/>
      <c r="BX658" s="18"/>
      <c r="BY658" s="18"/>
      <c r="BZ658" s="18"/>
      <c r="CA658" s="18"/>
      <c r="CB658" s="18"/>
      <c r="CC658" s="18"/>
      <c r="CD658" s="18"/>
      <c r="CE658" s="18"/>
      <c r="CF658" s="18"/>
      <c r="CG658" s="18"/>
      <c r="CH658" s="18"/>
      <c r="CI658" s="18"/>
      <c r="CJ658" s="18"/>
      <c r="CK658" s="18"/>
      <c r="CL658" s="18"/>
      <c r="CM658" s="18"/>
      <c r="CN658" s="18"/>
      <c r="CO658" s="18"/>
      <c r="CP658" s="18"/>
      <c r="CQ658" s="18"/>
      <c r="CR658" s="18"/>
      <c r="CS658" s="18"/>
      <c r="CT658" s="18"/>
      <c r="CU658" s="18"/>
      <c r="CV658" s="18"/>
      <c r="CW658" s="18"/>
      <c r="CX658" s="18"/>
      <c r="CY658" s="18"/>
      <c r="CZ658" s="18"/>
      <c r="DA658" s="18"/>
      <c r="DB658" s="18"/>
      <c r="DC658" s="18"/>
      <c r="DD658" s="18"/>
      <c r="DE658" s="18"/>
      <c r="DF658" s="18"/>
      <c r="DG658" s="18"/>
      <c r="DH658" s="18"/>
      <c r="DI658" s="18"/>
      <c r="DJ658" s="18"/>
      <c r="DK658" s="18"/>
      <c r="DL658" s="18"/>
      <c r="DM658" s="18"/>
      <c r="DN658" s="18"/>
      <c r="DO658" s="18"/>
      <c r="DP658" s="55">
        <v>0</v>
      </c>
      <c r="DQ658" s="66">
        <v>0</v>
      </c>
      <c r="DR658" s="19">
        <v>1</v>
      </c>
      <c r="DS658" s="44">
        <f>PRODUCT(Таблица1[[#This Row],[РЕЙТИНГ НТЛ]:[РЕГ НТЛ]])</f>
        <v>0</v>
      </c>
      <c r="DT658" s="74">
        <f>SUM(Таблица1[[#This Row],[РЕЙТИНГ DPT]:[РЕЙТИНГ НТЛ]])</f>
        <v>0</v>
      </c>
    </row>
    <row r="659" spans="1:124" x14ac:dyDescent="0.25">
      <c r="A659" s="13">
        <v>5</v>
      </c>
      <c r="B659" s="14" t="s">
        <v>260</v>
      </c>
      <c r="C659" s="14" t="s">
        <v>102</v>
      </c>
      <c r="D659" s="14" t="s">
        <v>132</v>
      </c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7">
        <v>9.4</v>
      </c>
      <c r="S659" s="17">
        <v>9.8000000000000007</v>
      </c>
      <c r="T659" s="17">
        <v>9.8000000000000007</v>
      </c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4"/>
      <c r="BU659" s="14"/>
      <c r="BV659" s="14"/>
      <c r="BW659" s="14"/>
      <c r="BX659" s="14"/>
      <c r="BY659" s="14"/>
      <c r="BZ659" s="14"/>
      <c r="CA659" s="14"/>
      <c r="CB659" s="14"/>
      <c r="CC659" s="14"/>
      <c r="CD659" s="14"/>
      <c r="CE659" s="14"/>
      <c r="CF659" s="14"/>
      <c r="CG659" s="14"/>
      <c r="CH659" s="14"/>
      <c r="CI659" s="14"/>
      <c r="CJ659" s="14"/>
      <c r="CK659" s="14"/>
      <c r="CL659" s="14"/>
      <c r="CM659" s="14"/>
      <c r="CN659" s="14"/>
      <c r="CO659" s="14"/>
      <c r="CP659" s="14"/>
      <c r="CQ659" s="14"/>
      <c r="CR659" s="14"/>
      <c r="CS659" s="14"/>
      <c r="CT659" s="14"/>
      <c r="CU659" s="14"/>
      <c r="CV659" s="14"/>
      <c r="CW659" s="14"/>
      <c r="CX659" s="14"/>
      <c r="CY659" s="14"/>
      <c r="CZ659" s="14"/>
      <c r="DA659" s="14"/>
      <c r="DB659" s="14"/>
      <c r="DC659" s="14"/>
      <c r="DD659" s="14"/>
      <c r="DE659" s="14"/>
      <c r="DF659" s="14"/>
      <c r="DG659" s="14"/>
      <c r="DH659" s="14"/>
      <c r="DI659" s="14"/>
      <c r="DJ659" s="14"/>
      <c r="DK659" s="14"/>
      <c r="DL659" s="14"/>
      <c r="DM659" s="14"/>
      <c r="DN659" s="14"/>
      <c r="DO659" s="14"/>
      <c r="DP659" s="55">
        <v>0</v>
      </c>
      <c r="DQ659" s="66">
        <v>0</v>
      </c>
      <c r="DR659" s="19">
        <v>1</v>
      </c>
      <c r="DS659" s="43">
        <f>PRODUCT(Таблица1[[#This Row],[РЕЙТИНГ НТЛ]:[РЕГ НТЛ]])</f>
        <v>0</v>
      </c>
      <c r="DT659" s="74">
        <f>SUM(Таблица1[[#This Row],[РЕЙТИНГ DPT]:[РЕЙТИНГ НТЛ]])</f>
        <v>0</v>
      </c>
    </row>
    <row r="660" spans="1:124" x14ac:dyDescent="0.25">
      <c r="A660" s="13">
        <v>84</v>
      </c>
      <c r="B660" s="14" t="s">
        <v>352</v>
      </c>
      <c r="C660" s="14" t="s">
        <v>102</v>
      </c>
      <c r="D660" s="14" t="s">
        <v>132</v>
      </c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7">
        <v>9</v>
      </c>
      <c r="BB660" s="17">
        <v>9</v>
      </c>
      <c r="BC660" s="17">
        <v>9.4</v>
      </c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4"/>
      <c r="BU660" s="14"/>
      <c r="BV660" s="14"/>
      <c r="BW660" s="14"/>
      <c r="BX660" s="14"/>
      <c r="BY660" s="14"/>
      <c r="BZ660" s="14"/>
      <c r="CA660" s="14"/>
      <c r="CB660" s="14"/>
      <c r="CC660" s="14"/>
      <c r="CD660" s="14"/>
      <c r="CE660" s="14"/>
      <c r="CF660" s="14"/>
      <c r="CG660" s="14"/>
      <c r="CH660" s="14"/>
      <c r="CI660" s="14"/>
      <c r="CJ660" s="14"/>
      <c r="CK660" s="14"/>
      <c r="CL660" s="14"/>
      <c r="CM660" s="14"/>
      <c r="CN660" s="14"/>
      <c r="CO660" s="14"/>
      <c r="CP660" s="14"/>
      <c r="CQ660" s="14"/>
      <c r="CR660" s="14"/>
      <c r="CS660" s="14"/>
      <c r="CT660" s="14"/>
      <c r="CU660" s="14"/>
      <c r="CV660" s="14"/>
      <c r="CW660" s="14"/>
      <c r="CX660" s="14"/>
      <c r="CY660" s="14"/>
      <c r="CZ660" s="14"/>
      <c r="DA660" s="14"/>
      <c r="DB660" s="14"/>
      <c r="DC660" s="14"/>
      <c r="DD660" s="14"/>
      <c r="DE660" s="14"/>
      <c r="DF660" s="14"/>
      <c r="DG660" s="14"/>
      <c r="DH660" s="14"/>
      <c r="DI660" s="14"/>
      <c r="DJ660" s="14"/>
      <c r="DK660" s="14"/>
      <c r="DL660" s="14"/>
      <c r="DM660" s="14"/>
      <c r="DN660" s="14"/>
      <c r="DO660" s="14"/>
      <c r="DP660" s="55">
        <v>0</v>
      </c>
      <c r="DQ660" s="66">
        <v>0</v>
      </c>
      <c r="DR660" s="19">
        <v>0</v>
      </c>
      <c r="DS660" s="43">
        <f>PRODUCT(Таблица1[[#This Row],[РЕЙТИНГ НТЛ]:[РЕГ НТЛ]])</f>
        <v>0</v>
      </c>
      <c r="DT660" s="74">
        <f>SUM(Таблица1[[#This Row],[РЕЙТИНГ DPT]:[РЕЙТИНГ НТЛ]])</f>
        <v>0</v>
      </c>
    </row>
    <row r="661" spans="1:124" x14ac:dyDescent="0.25">
      <c r="A661" s="13">
        <v>1</v>
      </c>
      <c r="B661" s="14" t="s">
        <v>259</v>
      </c>
      <c r="C661" s="14" t="s">
        <v>102</v>
      </c>
      <c r="D661" s="14" t="s">
        <v>132</v>
      </c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7">
        <v>9.4</v>
      </c>
      <c r="S661" s="17">
        <v>8.8000000000000007</v>
      </c>
      <c r="T661" s="17">
        <v>9</v>
      </c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4"/>
      <c r="BU661" s="14"/>
      <c r="BV661" s="14"/>
      <c r="BW661" s="14"/>
      <c r="BX661" s="14"/>
      <c r="BY661" s="14"/>
      <c r="BZ661" s="14"/>
      <c r="CA661" s="14"/>
      <c r="CB661" s="14"/>
      <c r="CC661" s="14"/>
      <c r="CD661" s="14"/>
      <c r="CE661" s="14"/>
      <c r="CF661" s="14"/>
      <c r="CG661" s="14"/>
      <c r="CH661" s="14"/>
      <c r="CI661" s="14"/>
      <c r="CJ661" s="14"/>
      <c r="CK661" s="14"/>
      <c r="CL661" s="14"/>
      <c r="CM661" s="14"/>
      <c r="CN661" s="14"/>
      <c r="CO661" s="14"/>
      <c r="CP661" s="14"/>
      <c r="CQ661" s="14"/>
      <c r="CR661" s="14"/>
      <c r="CS661" s="14"/>
      <c r="CT661" s="14"/>
      <c r="CU661" s="14"/>
      <c r="CV661" s="14"/>
      <c r="CW661" s="14"/>
      <c r="CX661" s="14"/>
      <c r="CY661" s="14"/>
      <c r="CZ661" s="14"/>
      <c r="DA661" s="14"/>
      <c r="DB661" s="14"/>
      <c r="DC661" s="14"/>
      <c r="DD661" s="14"/>
      <c r="DE661" s="14"/>
      <c r="DF661" s="14"/>
      <c r="DG661" s="14"/>
      <c r="DH661" s="14"/>
      <c r="DI661" s="14"/>
      <c r="DJ661" s="14"/>
      <c r="DK661" s="14"/>
      <c r="DL661" s="14"/>
      <c r="DM661" s="14"/>
      <c r="DN661" s="14"/>
      <c r="DO661" s="14"/>
      <c r="DP661" s="55">
        <v>0</v>
      </c>
      <c r="DQ661" s="66">
        <v>0</v>
      </c>
      <c r="DR661" s="19">
        <v>1</v>
      </c>
      <c r="DS661" s="43">
        <f>PRODUCT(Таблица1[[#This Row],[РЕЙТИНГ НТЛ]:[РЕГ НТЛ]])</f>
        <v>0</v>
      </c>
      <c r="DT661" s="74">
        <f>SUM(Таблица1[[#This Row],[РЕЙТИНГ DPT]:[РЕЙТИНГ НТЛ]])</f>
        <v>0</v>
      </c>
    </row>
    <row r="662" spans="1:124" x14ac:dyDescent="0.25">
      <c r="A662" s="21">
        <v>60</v>
      </c>
      <c r="B662" s="18" t="s">
        <v>290</v>
      </c>
      <c r="C662" s="14" t="s">
        <v>102</v>
      </c>
      <c r="D662" s="18" t="s">
        <v>132</v>
      </c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26">
        <v>9.4</v>
      </c>
      <c r="S662" s="26">
        <v>9.4</v>
      </c>
      <c r="T662" s="26">
        <v>9</v>
      </c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  <c r="BU662" s="18"/>
      <c r="BV662" s="18"/>
      <c r="BW662" s="18"/>
      <c r="BX662" s="18"/>
      <c r="BY662" s="18"/>
      <c r="BZ662" s="18"/>
      <c r="CA662" s="18"/>
      <c r="CB662" s="18"/>
      <c r="CC662" s="18"/>
      <c r="CD662" s="18"/>
      <c r="CE662" s="18"/>
      <c r="CF662" s="18"/>
      <c r="CG662" s="18"/>
      <c r="CH662" s="18"/>
      <c r="CI662" s="18"/>
      <c r="CJ662" s="18"/>
      <c r="CK662" s="18"/>
      <c r="CL662" s="18"/>
      <c r="CM662" s="18"/>
      <c r="CN662" s="18"/>
      <c r="CO662" s="18"/>
      <c r="CP662" s="18"/>
      <c r="CQ662" s="18"/>
      <c r="CR662" s="18"/>
      <c r="CS662" s="18"/>
      <c r="CT662" s="18"/>
      <c r="CU662" s="18"/>
      <c r="CV662" s="18"/>
      <c r="CW662" s="18"/>
      <c r="CX662" s="18"/>
      <c r="CY662" s="18"/>
      <c r="CZ662" s="18"/>
      <c r="DA662" s="18"/>
      <c r="DB662" s="18"/>
      <c r="DC662" s="18"/>
      <c r="DD662" s="18"/>
      <c r="DE662" s="18"/>
      <c r="DF662" s="18"/>
      <c r="DG662" s="18"/>
      <c r="DH662" s="18"/>
      <c r="DI662" s="18"/>
      <c r="DJ662" s="18"/>
      <c r="DK662" s="18"/>
      <c r="DL662" s="18"/>
      <c r="DM662" s="18"/>
      <c r="DN662" s="18"/>
      <c r="DO662" s="18"/>
      <c r="DP662" s="55">
        <v>0</v>
      </c>
      <c r="DQ662" s="66">
        <v>0</v>
      </c>
      <c r="DR662" s="19">
        <v>0</v>
      </c>
      <c r="DS662" s="44">
        <f>PRODUCT(Таблица1[[#This Row],[РЕЙТИНГ НТЛ]:[РЕГ НТЛ]])</f>
        <v>0</v>
      </c>
      <c r="DT662" s="74">
        <f>SUM(Таблица1[[#This Row],[РЕЙТИНГ DPT]:[РЕЙТИНГ НТЛ]])</f>
        <v>0</v>
      </c>
    </row>
    <row r="663" spans="1:124" x14ac:dyDescent="0.25">
      <c r="A663" s="13">
        <v>32</v>
      </c>
      <c r="B663" s="14" t="s">
        <v>277</v>
      </c>
      <c r="C663" s="14" t="s">
        <v>102</v>
      </c>
      <c r="D663" s="14" t="s">
        <v>165</v>
      </c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7">
        <v>9.6</v>
      </c>
      <c r="S663" s="17">
        <v>9.4</v>
      </c>
      <c r="T663" s="17">
        <v>9.4</v>
      </c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4"/>
      <c r="BU663" s="14"/>
      <c r="BV663" s="14"/>
      <c r="BW663" s="14"/>
      <c r="BX663" s="14"/>
      <c r="BY663" s="14"/>
      <c r="BZ663" s="14"/>
      <c r="CA663" s="14"/>
      <c r="CB663" s="14"/>
      <c r="CC663" s="14"/>
      <c r="CD663" s="14"/>
      <c r="CE663" s="14"/>
      <c r="CF663" s="14"/>
      <c r="CG663" s="14"/>
      <c r="CH663" s="14"/>
      <c r="CI663" s="14"/>
      <c r="CJ663" s="14"/>
      <c r="CK663" s="14"/>
      <c r="CL663" s="14"/>
      <c r="CM663" s="14"/>
      <c r="CN663" s="14"/>
      <c r="CO663" s="14"/>
      <c r="CP663" s="14"/>
      <c r="CQ663" s="14"/>
      <c r="CR663" s="14"/>
      <c r="CS663" s="14"/>
      <c r="CT663" s="14"/>
      <c r="CU663" s="14"/>
      <c r="CV663" s="14"/>
      <c r="CW663" s="14"/>
      <c r="CX663" s="14"/>
      <c r="CY663" s="14"/>
      <c r="CZ663" s="14"/>
      <c r="DA663" s="14"/>
      <c r="DB663" s="14"/>
      <c r="DC663" s="14"/>
      <c r="DD663" s="14"/>
      <c r="DE663" s="14"/>
      <c r="DF663" s="14"/>
      <c r="DG663" s="14"/>
      <c r="DH663" s="14"/>
      <c r="DI663" s="14"/>
      <c r="DJ663" s="14"/>
      <c r="DK663" s="14"/>
      <c r="DL663" s="14"/>
      <c r="DM663" s="14"/>
      <c r="DN663" s="14"/>
      <c r="DO663" s="14"/>
      <c r="DP663" s="55">
        <v>0</v>
      </c>
      <c r="DQ663" s="66">
        <v>0</v>
      </c>
      <c r="DR663" s="19">
        <v>0</v>
      </c>
      <c r="DS663" s="43">
        <f>PRODUCT(Таблица1[[#This Row],[РЕЙТИНГ НТЛ]:[РЕГ НТЛ]])</f>
        <v>0</v>
      </c>
      <c r="DT663" s="74">
        <f>SUM(Таблица1[[#This Row],[РЕЙТИНГ DPT]:[РЕЙТИНГ НТЛ]])</f>
        <v>0</v>
      </c>
    </row>
    <row r="664" spans="1:124" x14ac:dyDescent="0.25">
      <c r="A664" s="13">
        <v>102</v>
      </c>
      <c r="B664" s="14" t="s">
        <v>418</v>
      </c>
      <c r="C664" s="14" t="s">
        <v>102</v>
      </c>
      <c r="D664" s="14" t="s">
        <v>132</v>
      </c>
      <c r="E664" s="25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7">
        <v>9.1999999999999993</v>
      </c>
      <c r="AY664" s="17">
        <v>9.1999999999999993</v>
      </c>
      <c r="AZ664" s="17">
        <v>9.6</v>
      </c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4"/>
      <c r="BU664" s="14"/>
      <c r="BV664" s="14"/>
      <c r="BW664" s="14"/>
      <c r="BX664" s="14"/>
      <c r="BY664" s="14"/>
      <c r="BZ664" s="14"/>
      <c r="CA664" s="14"/>
      <c r="CB664" s="14"/>
      <c r="CC664" s="14"/>
      <c r="CD664" s="14"/>
      <c r="CE664" s="14"/>
      <c r="CF664" s="14"/>
      <c r="CG664" s="14"/>
      <c r="CH664" s="14"/>
      <c r="CI664" s="14"/>
      <c r="CJ664" s="14"/>
      <c r="CK664" s="14"/>
      <c r="CL664" s="14"/>
      <c r="CM664" s="14"/>
      <c r="CN664" s="14"/>
      <c r="CO664" s="14"/>
      <c r="CP664" s="14"/>
      <c r="CQ664" s="14"/>
      <c r="CR664" s="14"/>
      <c r="CS664" s="14"/>
      <c r="CT664" s="14"/>
      <c r="CU664" s="14"/>
      <c r="CV664" s="14"/>
      <c r="CW664" s="14"/>
      <c r="CX664" s="14"/>
      <c r="CY664" s="14"/>
      <c r="CZ664" s="14"/>
      <c r="DA664" s="14"/>
      <c r="DB664" s="14"/>
      <c r="DC664" s="14"/>
      <c r="DD664" s="14"/>
      <c r="DE664" s="14"/>
      <c r="DF664" s="14"/>
      <c r="DG664" s="14"/>
      <c r="DH664" s="14"/>
      <c r="DI664" s="14"/>
      <c r="DJ664" s="14"/>
      <c r="DK664" s="14"/>
      <c r="DL664" s="14"/>
      <c r="DM664" s="14"/>
      <c r="DN664" s="14"/>
      <c r="DO664" s="14"/>
      <c r="DP664" s="55">
        <v>0</v>
      </c>
      <c r="DQ664" s="66">
        <v>0</v>
      </c>
      <c r="DR664" s="19">
        <v>1</v>
      </c>
      <c r="DS664" s="43">
        <f>PRODUCT(Таблица1[[#This Row],[РЕЙТИНГ НТЛ]:[РЕГ НТЛ]])</f>
        <v>0</v>
      </c>
      <c r="DT664" s="74">
        <f>SUM(Таблица1[[#This Row],[РЕЙТИНГ DPT]:[РЕЙТИНГ НТЛ]])</f>
        <v>0</v>
      </c>
    </row>
    <row r="665" spans="1:124" x14ac:dyDescent="0.25">
      <c r="A665" s="13">
        <v>54</v>
      </c>
      <c r="B665" s="14" t="s">
        <v>287</v>
      </c>
      <c r="C665" s="14" t="s">
        <v>102</v>
      </c>
      <c r="D665" s="14" t="s">
        <v>132</v>
      </c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7">
        <v>8.8000000000000007</v>
      </c>
      <c r="S665" s="17">
        <v>9.1999999999999993</v>
      </c>
      <c r="T665" s="17">
        <v>9.4</v>
      </c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4"/>
      <c r="BU665" s="14"/>
      <c r="BV665" s="14"/>
      <c r="BW665" s="14"/>
      <c r="BX665" s="14"/>
      <c r="BY665" s="14"/>
      <c r="BZ665" s="14"/>
      <c r="CA665" s="14"/>
      <c r="CB665" s="14"/>
      <c r="CC665" s="14"/>
      <c r="CD665" s="14"/>
      <c r="CE665" s="14"/>
      <c r="CF665" s="14"/>
      <c r="CG665" s="14"/>
      <c r="CH665" s="14"/>
      <c r="CI665" s="14"/>
      <c r="CJ665" s="14"/>
      <c r="CK665" s="14"/>
      <c r="CL665" s="14"/>
      <c r="CM665" s="14"/>
      <c r="CN665" s="14"/>
      <c r="CO665" s="14"/>
      <c r="CP665" s="14"/>
      <c r="CQ665" s="14"/>
      <c r="CR665" s="14"/>
      <c r="CS665" s="14"/>
      <c r="CT665" s="14"/>
      <c r="CU665" s="14"/>
      <c r="CV665" s="14"/>
      <c r="CW665" s="14"/>
      <c r="CX665" s="14"/>
      <c r="CY665" s="14"/>
      <c r="CZ665" s="14"/>
      <c r="DA665" s="14"/>
      <c r="DB665" s="14"/>
      <c r="DC665" s="14"/>
      <c r="DD665" s="14"/>
      <c r="DE665" s="14"/>
      <c r="DF665" s="14"/>
      <c r="DG665" s="14"/>
      <c r="DH665" s="14"/>
      <c r="DI665" s="14"/>
      <c r="DJ665" s="14"/>
      <c r="DK665" s="14"/>
      <c r="DL665" s="14"/>
      <c r="DM665" s="14"/>
      <c r="DN665" s="14"/>
      <c r="DO665" s="14"/>
      <c r="DP665" s="55">
        <v>0</v>
      </c>
      <c r="DQ665" s="66">
        <v>0</v>
      </c>
      <c r="DR665" s="19">
        <v>0</v>
      </c>
      <c r="DS665" s="43">
        <f>PRODUCT(Таблица1[[#This Row],[РЕЙТИНГ НТЛ]:[РЕГ НТЛ]])</f>
        <v>0</v>
      </c>
      <c r="DT665" s="74">
        <f>SUM(Таблица1[[#This Row],[РЕЙТИНГ DPT]:[РЕЙТИНГ НТЛ]])</f>
        <v>0</v>
      </c>
    </row>
    <row r="666" spans="1:124" x14ac:dyDescent="0.25">
      <c r="A666" s="13">
        <v>51</v>
      </c>
      <c r="B666" s="14" t="s">
        <v>284</v>
      </c>
      <c r="C666" s="14" t="s">
        <v>102</v>
      </c>
      <c r="D666" s="14" t="s">
        <v>165</v>
      </c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7">
        <v>8.8000000000000007</v>
      </c>
      <c r="S666" s="17">
        <v>8.6</v>
      </c>
      <c r="T666" s="17">
        <v>8.8000000000000007</v>
      </c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4"/>
      <c r="BU666" s="14"/>
      <c r="BV666" s="14"/>
      <c r="BW666" s="14"/>
      <c r="BX666" s="14"/>
      <c r="BY666" s="14"/>
      <c r="BZ666" s="14"/>
      <c r="CA666" s="14"/>
      <c r="CB666" s="14"/>
      <c r="CC666" s="14"/>
      <c r="CD666" s="14"/>
      <c r="CE666" s="14"/>
      <c r="CF666" s="14"/>
      <c r="CG666" s="14"/>
      <c r="CH666" s="14"/>
      <c r="CI666" s="14"/>
      <c r="CJ666" s="14"/>
      <c r="CK666" s="14"/>
      <c r="CL666" s="14"/>
      <c r="CM666" s="14"/>
      <c r="CN666" s="14"/>
      <c r="CO666" s="14"/>
      <c r="CP666" s="14"/>
      <c r="CQ666" s="14"/>
      <c r="CR666" s="14"/>
      <c r="CS666" s="14"/>
      <c r="CT666" s="14"/>
      <c r="CU666" s="14"/>
      <c r="CV666" s="14"/>
      <c r="CW666" s="14"/>
      <c r="CX666" s="14"/>
      <c r="CY666" s="14"/>
      <c r="CZ666" s="14"/>
      <c r="DA666" s="14"/>
      <c r="DB666" s="14"/>
      <c r="DC666" s="14"/>
      <c r="DD666" s="14"/>
      <c r="DE666" s="14"/>
      <c r="DF666" s="14"/>
      <c r="DG666" s="14"/>
      <c r="DH666" s="14"/>
      <c r="DI666" s="14"/>
      <c r="DJ666" s="14"/>
      <c r="DK666" s="14"/>
      <c r="DL666" s="14"/>
      <c r="DM666" s="14"/>
      <c r="DN666" s="14"/>
      <c r="DO666" s="14"/>
      <c r="DP666" s="55">
        <v>0</v>
      </c>
      <c r="DQ666" s="66">
        <v>0</v>
      </c>
      <c r="DR666" s="19">
        <v>0</v>
      </c>
      <c r="DS666" s="43">
        <f>PRODUCT(Таблица1[[#This Row],[РЕЙТИНГ НТЛ]:[РЕГ НТЛ]])</f>
        <v>0</v>
      </c>
      <c r="DT666" s="74">
        <f>SUM(Таблица1[[#This Row],[РЕЙТИНГ DPT]:[РЕЙТИНГ НТЛ]])</f>
        <v>0</v>
      </c>
    </row>
    <row r="667" spans="1:124" x14ac:dyDescent="0.25">
      <c r="A667" s="13">
        <v>64</v>
      </c>
      <c r="B667" s="14" t="s">
        <v>293</v>
      </c>
      <c r="C667" s="14" t="s">
        <v>102</v>
      </c>
      <c r="D667" s="14" t="s">
        <v>132</v>
      </c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7">
        <v>9</v>
      </c>
      <c r="S667" s="17">
        <v>8.8000000000000007</v>
      </c>
      <c r="T667" s="17">
        <v>8.8000000000000007</v>
      </c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4"/>
      <c r="BU667" s="14"/>
      <c r="BV667" s="14"/>
      <c r="BW667" s="14"/>
      <c r="BX667" s="14"/>
      <c r="BY667" s="14"/>
      <c r="BZ667" s="14"/>
      <c r="CA667" s="14"/>
      <c r="CB667" s="14"/>
      <c r="CC667" s="14"/>
      <c r="CD667" s="14"/>
      <c r="CE667" s="14"/>
      <c r="CF667" s="14"/>
      <c r="CG667" s="14"/>
      <c r="CH667" s="14"/>
      <c r="CI667" s="14"/>
      <c r="CJ667" s="14"/>
      <c r="CK667" s="14"/>
      <c r="CL667" s="14"/>
      <c r="CM667" s="14"/>
      <c r="CN667" s="14"/>
      <c r="CO667" s="14"/>
      <c r="CP667" s="14"/>
      <c r="CQ667" s="14"/>
      <c r="CR667" s="14"/>
      <c r="CS667" s="14"/>
      <c r="CT667" s="14"/>
      <c r="CU667" s="14"/>
      <c r="CV667" s="14"/>
      <c r="CW667" s="14"/>
      <c r="CX667" s="14"/>
      <c r="CY667" s="14"/>
      <c r="CZ667" s="14"/>
      <c r="DA667" s="14"/>
      <c r="DB667" s="14"/>
      <c r="DC667" s="14"/>
      <c r="DD667" s="14"/>
      <c r="DE667" s="14"/>
      <c r="DF667" s="14"/>
      <c r="DG667" s="14"/>
      <c r="DH667" s="14"/>
      <c r="DI667" s="14"/>
      <c r="DJ667" s="14"/>
      <c r="DK667" s="14"/>
      <c r="DL667" s="14"/>
      <c r="DM667" s="14"/>
      <c r="DN667" s="14"/>
      <c r="DO667" s="14"/>
      <c r="DP667" s="55">
        <v>0</v>
      </c>
      <c r="DQ667" s="66">
        <v>0</v>
      </c>
      <c r="DR667" s="16">
        <v>0</v>
      </c>
      <c r="DS667" s="43">
        <f>PRODUCT(Таблица1[[#This Row],[РЕЙТИНГ НТЛ]:[РЕГ НТЛ]])</f>
        <v>0</v>
      </c>
      <c r="DT667" s="74">
        <f>SUM(Таблица1[[#This Row],[РЕЙТИНГ DPT]:[РЕЙТИНГ НТЛ]])</f>
        <v>0</v>
      </c>
    </row>
    <row r="668" spans="1:124" x14ac:dyDescent="0.25">
      <c r="A668" s="13">
        <v>21</v>
      </c>
      <c r="B668" s="14" t="s">
        <v>268</v>
      </c>
      <c r="C668" s="14" t="s">
        <v>102</v>
      </c>
      <c r="D668" s="14" t="s">
        <v>163</v>
      </c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7">
        <v>8.8000000000000007</v>
      </c>
      <c r="S668" s="17">
        <v>9.4</v>
      </c>
      <c r="T668" s="17">
        <v>9</v>
      </c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4"/>
      <c r="BU668" s="14"/>
      <c r="BV668" s="14"/>
      <c r="BW668" s="14"/>
      <c r="BX668" s="14"/>
      <c r="BY668" s="14"/>
      <c r="BZ668" s="14"/>
      <c r="CA668" s="14"/>
      <c r="CB668" s="14"/>
      <c r="CC668" s="14"/>
      <c r="CD668" s="14"/>
      <c r="CE668" s="14"/>
      <c r="CF668" s="14"/>
      <c r="CG668" s="14"/>
      <c r="CH668" s="14"/>
      <c r="CI668" s="14"/>
      <c r="CJ668" s="14"/>
      <c r="CK668" s="14"/>
      <c r="CL668" s="14"/>
      <c r="CM668" s="14"/>
      <c r="CN668" s="14"/>
      <c r="CO668" s="14"/>
      <c r="CP668" s="14"/>
      <c r="CQ668" s="14"/>
      <c r="CR668" s="14"/>
      <c r="CS668" s="14"/>
      <c r="CT668" s="14"/>
      <c r="CU668" s="14"/>
      <c r="CV668" s="14"/>
      <c r="CW668" s="14"/>
      <c r="CX668" s="14"/>
      <c r="CY668" s="14"/>
      <c r="CZ668" s="14"/>
      <c r="DA668" s="14"/>
      <c r="DB668" s="14"/>
      <c r="DC668" s="14"/>
      <c r="DD668" s="14"/>
      <c r="DE668" s="14"/>
      <c r="DF668" s="14"/>
      <c r="DG668" s="14"/>
      <c r="DH668" s="14"/>
      <c r="DI668" s="14"/>
      <c r="DJ668" s="14"/>
      <c r="DK668" s="14"/>
      <c r="DL668" s="14"/>
      <c r="DM668" s="14"/>
      <c r="DN668" s="14"/>
      <c r="DO668" s="14"/>
      <c r="DP668" s="55">
        <v>0</v>
      </c>
      <c r="DQ668" s="66">
        <v>0</v>
      </c>
      <c r="DR668" s="16">
        <v>0</v>
      </c>
      <c r="DS668" s="43">
        <f>PRODUCT(Таблица1[[#This Row],[РЕЙТИНГ НТЛ]:[РЕГ НТЛ]])</f>
        <v>0</v>
      </c>
      <c r="DT668" s="74">
        <f>SUM(Таблица1[[#This Row],[РЕЙТИНГ DPT]:[РЕЙТИНГ НТЛ]])</f>
        <v>0</v>
      </c>
    </row>
    <row r="669" spans="1:124" x14ac:dyDescent="0.25">
      <c r="A669" s="21">
        <v>227</v>
      </c>
      <c r="B669" s="18" t="s">
        <v>300</v>
      </c>
      <c r="C669" s="14" t="s">
        <v>102</v>
      </c>
      <c r="D669" s="18" t="s">
        <v>132</v>
      </c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26">
        <v>9.1999999999999993</v>
      </c>
      <c r="S669" s="26">
        <v>8.8000000000000007</v>
      </c>
      <c r="T669" s="26">
        <v>9.4</v>
      </c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  <c r="BL669" s="18"/>
      <c r="BM669" s="18"/>
      <c r="BN669" s="18"/>
      <c r="BO669" s="18"/>
      <c r="BP669" s="18"/>
      <c r="BQ669" s="18"/>
      <c r="BR669" s="18"/>
      <c r="BS669" s="18"/>
      <c r="BT669" s="18"/>
      <c r="BU669" s="18"/>
      <c r="BV669" s="18"/>
      <c r="BW669" s="18"/>
      <c r="BX669" s="18"/>
      <c r="BY669" s="18"/>
      <c r="BZ669" s="18"/>
      <c r="CA669" s="18"/>
      <c r="CB669" s="18"/>
      <c r="CC669" s="18"/>
      <c r="CD669" s="18"/>
      <c r="CE669" s="18"/>
      <c r="CF669" s="18"/>
      <c r="CG669" s="18"/>
      <c r="CH669" s="18"/>
      <c r="CI669" s="18"/>
      <c r="CJ669" s="18"/>
      <c r="CK669" s="18"/>
      <c r="CL669" s="18"/>
      <c r="CM669" s="18"/>
      <c r="CN669" s="18"/>
      <c r="CO669" s="18"/>
      <c r="CP669" s="18"/>
      <c r="CQ669" s="18"/>
      <c r="CR669" s="18"/>
      <c r="CS669" s="18"/>
      <c r="CT669" s="18"/>
      <c r="CU669" s="18"/>
      <c r="CV669" s="18"/>
      <c r="CW669" s="18"/>
      <c r="CX669" s="18"/>
      <c r="CY669" s="18"/>
      <c r="CZ669" s="18"/>
      <c r="DA669" s="18"/>
      <c r="DB669" s="18"/>
      <c r="DC669" s="18"/>
      <c r="DD669" s="18"/>
      <c r="DE669" s="18"/>
      <c r="DF669" s="18"/>
      <c r="DG669" s="18"/>
      <c r="DH669" s="18"/>
      <c r="DI669" s="18"/>
      <c r="DJ669" s="18"/>
      <c r="DK669" s="18"/>
      <c r="DL669" s="18"/>
      <c r="DM669" s="18"/>
      <c r="DN669" s="18"/>
      <c r="DO669" s="18"/>
      <c r="DP669" s="55">
        <v>0</v>
      </c>
      <c r="DQ669" s="66">
        <v>0</v>
      </c>
      <c r="DR669" s="16">
        <v>0</v>
      </c>
      <c r="DS669" s="44">
        <f>PRODUCT(Таблица1[[#This Row],[РЕЙТИНГ НТЛ]:[РЕГ НТЛ]])</f>
        <v>0</v>
      </c>
      <c r="DT669" s="74">
        <f>SUM(Таблица1[[#This Row],[РЕЙТИНГ DPT]:[РЕЙТИНГ НТЛ]])</f>
        <v>0</v>
      </c>
    </row>
    <row r="670" spans="1:124" x14ac:dyDescent="0.25">
      <c r="A670" s="13">
        <v>50</v>
      </c>
      <c r="B670" s="14" t="s">
        <v>283</v>
      </c>
      <c r="C670" s="14" t="s">
        <v>102</v>
      </c>
      <c r="D670" s="14" t="s">
        <v>132</v>
      </c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7">
        <v>9.4</v>
      </c>
      <c r="S670" s="17">
        <v>9.4</v>
      </c>
      <c r="T670" s="17">
        <v>9.6</v>
      </c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4"/>
      <c r="BU670" s="14"/>
      <c r="BV670" s="14"/>
      <c r="BW670" s="14"/>
      <c r="BX670" s="14"/>
      <c r="BY670" s="14"/>
      <c r="BZ670" s="14"/>
      <c r="CA670" s="14"/>
      <c r="CB670" s="14"/>
      <c r="CC670" s="14"/>
      <c r="CD670" s="14"/>
      <c r="CE670" s="14"/>
      <c r="CF670" s="14"/>
      <c r="CG670" s="14"/>
      <c r="CH670" s="14"/>
      <c r="CI670" s="14"/>
      <c r="CJ670" s="14"/>
      <c r="CK670" s="14"/>
      <c r="CL670" s="14"/>
      <c r="CM670" s="14"/>
      <c r="CN670" s="14"/>
      <c r="CO670" s="14"/>
      <c r="CP670" s="14"/>
      <c r="CQ670" s="14"/>
      <c r="CR670" s="14"/>
      <c r="CS670" s="14"/>
      <c r="CT670" s="14"/>
      <c r="CU670" s="14"/>
      <c r="CV670" s="14"/>
      <c r="CW670" s="14"/>
      <c r="CX670" s="14"/>
      <c r="CY670" s="14"/>
      <c r="CZ670" s="14"/>
      <c r="DA670" s="14"/>
      <c r="DB670" s="14"/>
      <c r="DC670" s="14"/>
      <c r="DD670" s="14"/>
      <c r="DE670" s="14"/>
      <c r="DF670" s="14"/>
      <c r="DG670" s="14"/>
      <c r="DH670" s="14"/>
      <c r="DI670" s="14"/>
      <c r="DJ670" s="14"/>
      <c r="DK670" s="14"/>
      <c r="DL670" s="14"/>
      <c r="DM670" s="14"/>
      <c r="DN670" s="14"/>
      <c r="DO670" s="14"/>
      <c r="DP670" s="55">
        <v>0</v>
      </c>
      <c r="DQ670" s="66">
        <v>0</v>
      </c>
      <c r="DR670" s="16">
        <v>0</v>
      </c>
      <c r="DS670" s="43">
        <f>PRODUCT(Таблица1[[#This Row],[РЕЙТИНГ НТЛ]:[РЕГ НТЛ]])</f>
        <v>0</v>
      </c>
      <c r="DT670" s="74">
        <f>SUM(Таблица1[[#This Row],[РЕЙТИНГ DPT]:[РЕЙТИНГ НТЛ]])</f>
        <v>0</v>
      </c>
    </row>
    <row r="671" spans="1:124" x14ac:dyDescent="0.25">
      <c r="A671" s="13">
        <v>88</v>
      </c>
      <c r="B671" s="14" t="s">
        <v>341</v>
      </c>
      <c r="C671" s="14" t="s">
        <v>102</v>
      </c>
      <c r="D671" s="14" t="s">
        <v>132</v>
      </c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7">
        <v>9.1999999999999993</v>
      </c>
      <c r="AU671" s="17">
        <v>9</v>
      </c>
      <c r="AV671" s="17">
        <v>9.1999999999999993</v>
      </c>
      <c r="AW671" s="17">
        <v>9</v>
      </c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4"/>
      <c r="BU671" s="14"/>
      <c r="BV671" s="14"/>
      <c r="BW671" s="14"/>
      <c r="BX671" s="14"/>
      <c r="BY671" s="14"/>
      <c r="BZ671" s="14"/>
      <c r="CA671" s="14"/>
      <c r="CB671" s="14"/>
      <c r="CC671" s="14"/>
      <c r="CD671" s="14"/>
      <c r="CE671" s="14"/>
      <c r="CF671" s="14"/>
      <c r="CG671" s="14"/>
      <c r="CH671" s="14"/>
      <c r="CI671" s="14"/>
      <c r="CJ671" s="14"/>
      <c r="CK671" s="14"/>
      <c r="CL671" s="14"/>
      <c r="CM671" s="14"/>
      <c r="CN671" s="14"/>
      <c r="CO671" s="14"/>
      <c r="CP671" s="14"/>
      <c r="CQ671" s="14"/>
      <c r="CR671" s="14"/>
      <c r="CS671" s="14"/>
      <c r="CT671" s="14"/>
      <c r="CU671" s="14"/>
      <c r="CV671" s="14"/>
      <c r="CW671" s="14"/>
      <c r="CX671" s="14"/>
      <c r="CY671" s="14"/>
      <c r="CZ671" s="14"/>
      <c r="DA671" s="14"/>
      <c r="DB671" s="14"/>
      <c r="DC671" s="14"/>
      <c r="DD671" s="14"/>
      <c r="DE671" s="14"/>
      <c r="DF671" s="14"/>
      <c r="DG671" s="14"/>
      <c r="DH671" s="14"/>
      <c r="DI671" s="14"/>
      <c r="DJ671" s="14"/>
      <c r="DK671" s="14"/>
      <c r="DL671" s="14"/>
      <c r="DM671" s="14"/>
      <c r="DN671" s="14"/>
      <c r="DO671" s="14"/>
      <c r="DP671" s="55">
        <v>0</v>
      </c>
      <c r="DQ671" s="66">
        <v>0</v>
      </c>
      <c r="DR671" s="16">
        <v>1</v>
      </c>
      <c r="DS671" s="43">
        <f>PRODUCT(Таблица1[[#This Row],[РЕЙТИНГ НТЛ]:[РЕГ НТЛ]])</f>
        <v>0</v>
      </c>
      <c r="DT671" s="74">
        <f>SUM(Таблица1[[#This Row],[РЕЙТИНГ DPT]:[РЕЙТИНГ НТЛ]])</f>
        <v>0</v>
      </c>
    </row>
    <row r="672" spans="1:124" x14ac:dyDescent="0.25">
      <c r="A672" s="13">
        <v>88</v>
      </c>
      <c r="B672" s="14" t="s">
        <v>341</v>
      </c>
      <c r="C672" s="14" t="s">
        <v>102</v>
      </c>
      <c r="D672" s="14" t="s">
        <v>132</v>
      </c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7">
        <v>9.4</v>
      </c>
      <c r="BB672" s="17">
        <v>9.4</v>
      </c>
      <c r="BC672" s="17">
        <v>9.1999999999999993</v>
      </c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4"/>
      <c r="BU672" s="14"/>
      <c r="BV672" s="14"/>
      <c r="BW672" s="14"/>
      <c r="BX672" s="14"/>
      <c r="BY672" s="14"/>
      <c r="BZ672" s="14"/>
      <c r="CA672" s="14"/>
      <c r="CB672" s="14"/>
      <c r="CC672" s="14"/>
      <c r="CD672" s="14"/>
      <c r="CE672" s="14"/>
      <c r="CF672" s="14"/>
      <c r="CG672" s="14"/>
      <c r="CH672" s="14"/>
      <c r="CI672" s="14"/>
      <c r="CJ672" s="14"/>
      <c r="CK672" s="14"/>
      <c r="CL672" s="14"/>
      <c r="CM672" s="14"/>
      <c r="CN672" s="14"/>
      <c r="CO672" s="14"/>
      <c r="CP672" s="14"/>
      <c r="CQ672" s="14"/>
      <c r="CR672" s="14"/>
      <c r="CS672" s="14"/>
      <c r="CT672" s="14"/>
      <c r="CU672" s="14"/>
      <c r="CV672" s="14"/>
      <c r="CW672" s="14"/>
      <c r="CX672" s="14"/>
      <c r="CY672" s="14"/>
      <c r="CZ672" s="14"/>
      <c r="DA672" s="14"/>
      <c r="DB672" s="14"/>
      <c r="DC672" s="14"/>
      <c r="DD672" s="14"/>
      <c r="DE672" s="14"/>
      <c r="DF672" s="14"/>
      <c r="DG672" s="14"/>
      <c r="DH672" s="14"/>
      <c r="DI672" s="14"/>
      <c r="DJ672" s="14"/>
      <c r="DK672" s="14"/>
      <c r="DL672" s="14"/>
      <c r="DM672" s="14"/>
      <c r="DN672" s="14"/>
      <c r="DO672" s="14"/>
      <c r="DP672" s="55">
        <v>0</v>
      </c>
      <c r="DQ672" s="66">
        <v>0</v>
      </c>
      <c r="DR672" s="16">
        <v>1</v>
      </c>
      <c r="DS672" s="43">
        <f>PRODUCT(Таблица1[[#This Row],[РЕЙТИНГ НТЛ]:[РЕГ НТЛ]])</f>
        <v>0</v>
      </c>
      <c r="DT672" s="74">
        <f>SUM(Таблица1[[#This Row],[РЕЙТИНГ DPT]:[РЕЙТИНГ НТЛ]])</f>
        <v>0</v>
      </c>
    </row>
    <row r="673" spans="1:124" x14ac:dyDescent="0.25">
      <c r="A673" s="21">
        <v>62</v>
      </c>
      <c r="B673" s="18" t="s">
        <v>291</v>
      </c>
      <c r="C673" s="14" t="s">
        <v>102</v>
      </c>
      <c r="D673" s="18" t="s">
        <v>163</v>
      </c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26">
        <v>8.6</v>
      </c>
      <c r="S673" s="26">
        <v>8.8000000000000007</v>
      </c>
      <c r="T673" s="26">
        <v>8.6</v>
      </c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  <c r="BZ673" s="18"/>
      <c r="CA673" s="18"/>
      <c r="CB673" s="18"/>
      <c r="CC673" s="18"/>
      <c r="CD673" s="18"/>
      <c r="CE673" s="18"/>
      <c r="CF673" s="18"/>
      <c r="CG673" s="18"/>
      <c r="CH673" s="18"/>
      <c r="CI673" s="18"/>
      <c r="CJ673" s="18"/>
      <c r="CK673" s="18"/>
      <c r="CL673" s="18"/>
      <c r="CM673" s="18"/>
      <c r="CN673" s="18"/>
      <c r="CO673" s="18"/>
      <c r="CP673" s="18"/>
      <c r="CQ673" s="18"/>
      <c r="CR673" s="18"/>
      <c r="CS673" s="18"/>
      <c r="CT673" s="18"/>
      <c r="CU673" s="18"/>
      <c r="CV673" s="18"/>
      <c r="CW673" s="18"/>
      <c r="CX673" s="18"/>
      <c r="CY673" s="18"/>
      <c r="CZ673" s="18"/>
      <c r="DA673" s="18"/>
      <c r="DB673" s="18"/>
      <c r="DC673" s="18"/>
      <c r="DD673" s="18"/>
      <c r="DE673" s="18"/>
      <c r="DF673" s="18"/>
      <c r="DG673" s="18"/>
      <c r="DH673" s="18"/>
      <c r="DI673" s="18"/>
      <c r="DJ673" s="18"/>
      <c r="DK673" s="18"/>
      <c r="DL673" s="18"/>
      <c r="DM673" s="18"/>
      <c r="DN673" s="18"/>
      <c r="DO673" s="18"/>
      <c r="DP673" s="55">
        <v>0</v>
      </c>
      <c r="DQ673" s="66">
        <v>0</v>
      </c>
      <c r="DR673" s="16">
        <v>0</v>
      </c>
      <c r="DS673" s="44">
        <f>PRODUCT(Таблица1[[#This Row],[РЕЙТИНГ НТЛ]:[РЕГ НТЛ]])</f>
        <v>0</v>
      </c>
      <c r="DT673" s="74">
        <f>SUM(Таблица1[[#This Row],[РЕЙТИНГ DPT]:[РЕЙТИНГ НТЛ]])</f>
        <v>0</v>
      </c>
    </row>
    <row r="674" spans="1:124" x14ac:dyDescent="0.25">
      <c r="A674" s="13">
        <v>35</v>
      </c>
      <c r="B674" s="14" t="s">
        <v>245</v>
      </c>
      <c r="C674" s="14" t="s">
        <v>102</v>
      </c>
      <c r="D674" s="14" t="s">
        <v>132</v>
      </c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7">
        <v>9.6</v>
      </c>
      <c r="S674" s="17">
        <v>9.4</v>
      </c>
      <c r="T674" s="17">
        <v>9.6</v>
      </c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4"/>
      <c r="BU674" s="14"/>
      <c r="BV674" s="14"/>
      <c r="BW674" s="14"/>
      <c r="BX674" s="14"/>
      <c r="BY674" s="14"/>
      <c r="BZ674" s="14"/>
      <c r="CA674" s="14"/>
      <c r="CB674" s="14"/>
      <c r="CC674" s="14"/>
      <c r="CD674" s="14"/>
      <c r="CE674" s="14"/>
      <c r="CF674" s="14"/>
      <c r="CG674" s="14"/>
      <c r="CH674" s="14"/>
      <c r="CI674" s="14"/>
      <c r="CJ674" s="14"/>
      <c r="CK674" s="14"/>
      <c r="CL674" s="14"/>
      <c r="CM674" s="14"/>
      <c r="CN674" s="14"/>
      <c r="CO674" s="14"/>
      <c r="CP674" s="14"/>
      <c r="CQ674" s="14"/>
      <c r="CR674" s="14"/>
      <c r="CS674" s="14"/>
      <c r="CT674" s="14"/>
      <c r="CU674" s="14"/>
      <c r="CV674" s="14"/>
      <c r="CW674" s="14"/>
      <c r="CX674" s="14"/>
      <c r="CY674" s="14"/>
      <c r="CZ674" s="14"/>
      <c r="DA674" s="14"/>
      <c r="DB674" s="14"/>
      <c r="DC674" s="14"/>
      <c r="DD674" s="14"/>
      <c r="DE674" s="14"/>
      <c r="DF674" s="14"/>
      <c r="DG674" s="14"/>
      <c r="DH674" s="14"/>
      <c r="DI674" s="14"/>
      <c r="DJ674" s="14"/>
      <c r="DK674" s="14"/>
      <c r="DL674" s="14"/>
      <c r="DM674" s="14"/>
      <c r="DN674" s="14"/>
      <c r="DO674" s="14"/>
      <c r="DP674" s="55">
        <v>0</v>
      </c>
      <c r="DQ674" s="66">
        <v>0</v>
      </c>
      <c r="DR674" s="31">
        <v>1</v>
      </c>
      <c r="DS674" s="43">
        <f>PRODUCT(Таблица1[[#This Row],[РЕЙТИНГ НТЛ]:[РЕГ НТЛ]])</f>
        <v>0</v>
      </c>
      <c r="DT674" s="74">
        <f>SUM(Таблица1[[#This Row],[РЕЙТИНГ DPT]:[РЕЙТИНГ НТЛ]])</f>
        <v>0</v>
      </c>
    </row>
    <row r="675" spans="1:124" x14ac:dyDescent="0.25">
      <c r="A675" s="13">
        <v>103</v>
      </c>
      <c r="B675" s="14" t="s">
        <v>355</v>
      </c>
      <c r="C675" s="14" t="s">
        <v>102</v>
      </c>
      <c r="D675" s="14" t="s">
        <v>165</v>
      </c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7">
        <v>8.6</v>
      </c>
      <c r="BB675" s="17">
        <v>8.8000000000000007</v>
      </c>
      <c r="BC675" s="17">
        <v>9</v>
      </c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4"/>
      <c r="BU675" s="14"/>
      <c r="BV675" s="14"/>
      <c r="BW675" s="14"/>
      <c r="BX675" s="14"/>
      <c r="BY675" s="14"/>
      <c r="BZ675" s="14"/>
      <c r="CA675" s="14"/>
      <c r="CB675" s="14"/>
      <c r="CC675" s="14"/>
      <c r="CD675" s="14"/>
      <c r="CE675" s="14"/>
      <c r="CF675" s="14"/>
      <c r="CG675" s="14"/>
      <c r="CH675" s="14"/>
      <c r="CI675" s="14"/>
      <c r="CJ675" s="14"/>
      <c r="CK675" s="14"/>
      <c r="CL675" s="14"/>
      <c r="CM675" s="14"/>
      <c r="CN675" s="14"/>
      <c r="CO675" s="14"/>
      <c r="CP675" s="14"/>
      <c r="CQ675" s="14"/>
      <c r="CR675" s="14"/>
      <c r="CS675" s="14"/>
      <c r="CT675" s="14"/>
      <c r="CU675" s="14"/>
      <c r="CV675" s="14"/>
      <c r="CW675" s="14"/>
      <c r="CX675" s="14"/>
      <c r="CY675" s="14"/>
      <c r="CZ675" s="14"/>
      <c r="DA675" s="14"/>
      <c r="DB675" s="14"/>
      <c r="DC675" s="14"/>
      <c r="DD675" s="14"/>
      <c r="DE675" s="14"/>
      <c r="DF675" s="14"/>
      <c r="DG675" s="14"/>
      <c r="DH675" s="14"/>
      <c r="DI675" s="14"/>
      <c r="DJ675" s="14"/>
      <c r="DK675" s="14"/>
      <c r="DL675" s="14"/>
      <c r="DM675" s="14"/>
      <c r="DN675" s="14"/>
      <c r="DO675" s="14"/>
      <c r="DP675" s="55">
        <v>0</v>
      </c>
      <c r="DQ675" s="66">
        <v>0</v>
      </c>
      <c r="DR675" s="16">
        <v>0</v>
      </c>
      <c r="DS675" s="43">
        <f>PRODUCT(Таблица1[[#This Row],[РЕЙТИНГ НТЛ]:[РЕГ НТЛ]])</f>
        <v>0</v>
      </c>
      <c r="DT675" s="74">
        <f>SUM(Таблица1[[#This Row],[РЕЙТИНГ DPT]:[РЕЙТИНГ НТЛ]])</f>
        <v>0</v>
      </c>
    </row>
    <row r="676" spans="1:124" x14ac:dyDescent="0.25">
      <c r="A676" s="29">
        <v>132</v>
      </c>
      <c r="B676" s="30" t="s">
        <v>395</v>
      </c>
      <c r="C676" s="14" t="s">
        <v>102</v>
      </c>
      <c r="D676" s="30" t="s">
        <v>132</v>
      </c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  <c r="BJ676" s="30"/>
      <c r="BK676" s="30"/>
      <c r="BL676" s="30"/>
      <c r="BM676" s="30"/>
      <c r="BN676" s="30"/>
      <c r="BO676" s="30"/>
      <c r="BP676" s="30"/>
      <c r="BQ676" s="30"/>
      <c r="BR676" s="30"/>
      <c r="BS676" s="30"/>
      <c r="BT676" s="30"/>
      <c r="BU676" s="30"/>
      <c r="BV676" s="30"/>
      <c r="BW676" s="30"/>
      <c r="BX676" s="30"/>
      <c r="BY676" s="30"/>
      <c r="BZ676" s="30"/>
      <c r="CA676" s="30"/>
      <c r="CB676" s="30"/>
      <c r="CC676" s="30"/>
      <c r="CD676" s="30"/>
      <c r="CE676" s="30"/>
      <c r="CF676" s="30"/>
      <c r="CG676" s="37">
        <v>9.1999999999999993</v>
      </c>
      <c r="CH676" s="37">
        <v>9.1999999999999993</v>
      </c>
      <c r="CI676" s="37">
        <v>8.8000000000000007</v>
      </c>
      <c r="CJ676" s="37">
        <v>8.8000000000000007</v>
      </c>
      <c r="CK676" s="30"/>
      <c r="CL676" s="30"/>
      <c r="CM676" s="30"/>
      <c r="CN676" s="30"/>
      <c r="CO676" s="30"/>
      <c r="CP676" s="30"/>
      <c r="CQ676" s="30"/>
      <c r="CR676" s="30"/>
      <c r="CS676" s="30"/>
      <c r="CT676" s="30"/>
      <c r="CU676" s="30"/>
      <c r="CV676" s="30"/>
      <c r="CW676" s="30"/>
      <c r="CX676" s="30"/>
      <c r="CY676" s="30"/>
      <c r="CZ676" s="30"/>
      <c r="DA676" s="30"/>
      <c r="DB676" s="30"/>
      <c r="DC676" s="30"/>
      <c r="DD676" s="30"/>
      <c r="DE676" s="30"/>
      <c r="DF676" s="30"/>
      <c r="DG676" s="30"/>
      <c r="DH676" s="30"/>
      <c r="DI676" s="30"/>
      <c r="DJ676" s="30"/>
      <c r="DK676" s="30"/>
      <c r="DL676" s="30"/>
      <c r="DM676" s="30"/>
      <c r="DN676" s="30"/>
      <c r="DO676" s="30"/>
      <c r="DP676" s="55">
        <v>0</v>
      </c>
      <c r="DQ676" s="66">
        <v>0</v>
      </c>
      <c r="DR676" s="31">
        <v>1</v>
      </c>
      <c r="DS676" s="73">
        <f>PRODUCT(Таблица1[[#This Row],[РЕЙТИНГ НТЛ]:[РЕГ НТЛ]])</f>
        <v>0</v>
      </c>
      <c r="DT676" s="74">
        <f>SUM(Таблица1[[#This Row],[РЕЙТИНГ DPT]:[РЕЙТИНГ НТЛ]])</f>
        <v>0</v>
      </c>
    </row>
    <row r="677" spans="1:124" x14ac:dyDescent="0.25">
      <c r="A677" s="13">
        <v>252</v>
      </c>
      <c r="B677" s="14" t="s">
        <v>362</v>
      </c>
      <c r="C677" s="14" t="s">
        <v>102</v>
      </c>
      <c r="D677" s="14" t="s">
        <v>132</v>
      </c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7">
        <v>8.8000000000000007</v>
      </c>
      <c r="BB677" s="17">
        <v>8.6</v>
      </c>
      <c r="BC677" s="17">
        <v>9.1999999999999993</v>
      </c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4"/>
      <c r="BU677" s="14"/>
      <c r="BV677" s="14"/>
      <c r="BW677" s="14"/>
      <c r="BX677" s="14"/>
      <c r="BY677" s="14"/>
      <c r="BZ677" s="14"/>
      <c r="CA677" s="14"/>
      <c r="CB677" s="14"/>
      <c r="CC677" s="14"/>
      <c r="CD677" s="14"/>
      <c r="CE677" s="14"/>
      <c r="CF677" s="14"/>
      <c r="CG677" s="14"/>
      <c r="CH677" s="14"/>
      <c r="CI677" s="14"/>
      <c r="CJ677" s="14"/>
      <c r="CK677" s="14"/>
      <c r="CL677" s="14"/>
      <c r="CM677" s="14"/>
      <c r="CN677" s="14"/>
      <c r="CO677" s="14"/>
      <c r="CP677" s="14"/>
      <c r="CQ677" s="14"/>
      <c r="CR677" s="14"/>
      <c r="CS677" s="14"/>
      <c r="CT677" s="14"/>
      <c r="CU677" s="14"/>
      <c r="CV677" s="14"/>
      <c r="CW677" s="14"/>
      <c r="CX677" s="14"/>
      <c r="CY677" s="14"/>
      <c r="CZ677" s="14"/>
      <c r="DA677" s="14"/>
      <c r="DB677" s="14"/>
      <c r="DC677" s="14"/>
      <c r="DD677" s="14"/>
      <c r="DE677" s="14"/>
      <c r="DF677" s="14"/>
      <c r="DG677" s="14"/>
      <c r="DH677" s="14"/>
      <c r="DI677" s="14"/>
      <c r="DJ677" s="14"/>
      <c r="DK677" s="14"/>
      <c r="DL677" s="14"/>
      <c r="DM677" s="14"/>
      <c r="DN677" s="14"/>
      <c r="DO677" s="14"/>
      <c r="DP677" s="55">
        <v>0</v>
      </c>
      <c r="DQ677" s="66">
        <v>0</v>
      </c>
      <c r="DR677" s="16">
        <v>1</v>
      </c>
      <c r="DS677" s="43">
        <f>PRODUCT(Таблица1[[#This Row],[РЕЙТИНГ НТЛ]:[РЕГ НТЛ]])</f>
        <v>0</v>
      </c>
      <c r="DT677" s="74">
        <f>SUM(Таблица1[[#This Row],[РЕЙТИНГ DPT]:[РЕЙТИНГ НТЛ]])</f>
        <v>0</v>
      </c>
    </row>
    <row r="678" spans="1:124" x14ac:dyDescent="0.25">
      <c r="A678" s="13">
        <v>82</v>
      </c>
      <c r="B678" s="14" t="s">
        <v>420</v>
      </c>
      <c r="C678" s="14" t="s">
        <v>102</v>
      </c>
      <c r="D678" s="14" t="s">
        <v>132</v>
      </c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7">
        <v>9</v>
      </c>
      <c r="AY678" s="17">
        <v>8.8000000000000007</v>
      </c>
      <c r="AZ678" s="17">
        <v>9.1999999999999993</v>
      </c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4"/>
      <c r="BU678" s="14"/>
      <c r="BV678" s="14"/>
      <c r="BW678" s="14"/>
      <c r="BX678" s="14"/>
      <c r="BY678" s="14"/>
      <c r="BZ678" s="14"/>
      <c r="CA678" s="14"/>
      <c r="CB678" s="14"/>
      <c r="CC678" s="14"/>
      <c r="CD678" s="14"/>
      <c r="CE678" s="14"/>
      <c r="CF678" s="14"/>
      <c r="CG678" s="14"/>
      <c r="CH678" s="14"/>
      <c r="CI678" s="14"/>
      <c r="CJ678" s="14"/>
      <c r="CK678" s="14"/>
      <c r="CL678" s="14"/>
      <c r="CM678" s="14"/>
      <c r="CN678" s="14"/>
      <c r="CO678" s="14"/>
      <c r="CP678" s="14"/>
      <c r="CQ678" s="14"/>
      <c r="CR678" s="14"/>
      <c r="CS678" s="14"/>
      <c r="CT678" s="14"/>
      <c r="CU678" s="14"/>
      <c r="CV678" s="14"/>
      <c r="CW678" s="14"/>
      <c r="CX678" s="14"/>
      <c r="CY678" s="14"/>
      <c r="CZ678" s="14"/>
      <c r="DA678" s="14"/>
      <c r="DB678" s="14"/>
      <c r="DC678" s="14"/>
      <c r="DD678" s="14"/>
      <c r="DE678" s="14"/>
      <c r="DF678" s="14"/>
      <c r="DG678" s="14"/>
      <c r="DH678" s="14"/>
      <c r="DI678" s="14"/>
      <c r="DJ678" s="14"/>
      <c r="DK678" s="14"/>
      <c r="DL678" s="14"/>
      <c r="DM678" s="14"/>
      <c r="DN678" s="14"/>
      <c r="DO678" s="14"/>
      <c r="DP678" s="55">
        <v>0</v>
      </c>
      <c r="DQ678" s="66">
        <v>0</v>
      </c>
      <c r="DR678" s="16">
        <v>0</v>
      </c>
      <c r="DS678" s="43">
        <f>PRODUCT(Таблица1[[#This Row],[РЕЙТИНГ НТЛ]:[РЕГ НТЛ]])</f>
        <v>0</v>
      </c>
      <c r="DT678" s="74">
        <f>SUM(Таблица1[[#This Row],[РЕЙТИНГ DPT]:[РЕЙТИНГ НТЛ]])</f>
        <v>0</v>
      </c>
    </row>
    <row r="679" spans="1:124" x14ac:dyDescent="0.25">
      <c r="A679" s="13">
        <v>12</v>
      </c>
      <c r="B679" s="14" t="s">
        <v>263</v>
      </c>
      <c r="C679" s="14" t="s">
        <v>102</v>
      </c>
      <c r="D679" s="14" t="s">
        <v>132</v>
      </c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7">
        <v>8.4</v>
      </c>
      <c r="S679" s="17">
        <v>9</v>
      </c>
      <c r="T679" s="17">
        <v>8.4</v>
      </c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4"/>
      <c r="BU679" s="14"/>
      <c r="BV679" s="14"/>
      <c r="BW679" s="14"/>
      <c r="BX679" s="14"/>
      <c r="BY679" s="14"/>
      <c r="BZ679" s="14"/>
      <c r="CA679" s="14"/>
      <c r="CB679" s="14"/>
      <c r="CC679" s="14"/>
      <c r="CD679" s="14"/>
      <c r="CE679" s="14"/>
      <c r="CF679" s="14"/>
      <c r="CG679" s="14"/>
      <c r="CH679" s="14"/>
      <c r="CI679" s="14"/>
      <c r="CJ679" s="14"/>
      <c r="CK679" s="14"/>
      <c r="CL679" s="14"/>
      <c r="CM679" s="14"/>
      <c r="CN679" s="14"/>
      <c r="CO679" s="14"/>
      <c r="CP679" s="14"/>
      <c r="CQ679" s="14"/>
      <c r="CR679" s="14"/>
      <c r="CS679" s="14"/>
      <c r="CT679" s="14"/>
      <c r="CU679" s="14"/>
      <c r="CV679" s="14"/>
      <c r="CW679" s="14"/>
      <c r="CX679" s="14"/>
      <c r="CY679" s="14"/>
      <c r="CZ679" s="14"/>
      <c r="DA679" s="14"/>
      <c r="DB679" s="14"/>
      <c r="DC679" s="14"/>
      <c r="DD679" s="14"/>
      <c r="DE679" s="14"/>
      <c r="DF679" s="14"/>
      <c r="DG679" s="14"/>
      <c r="DH679" s="14"/>
      <c r="DI679" s="14"/>
      <c r="DJ679" s="14"/>
      <c r="DK679" s="14"/>
      <c r="DL679" s="14"/>
      <c r="DM679" s="14"/>
      <c r="DN679" s="14"/>
      <c r="DO679" s="14"/>
      <c r="DP679" s="55">
        <v>0</v>
      </c>
      <c r="DQ679" s="66">
        <v>0</v>
      </c>
      <c r="DR679" s="16">
        <v>0</v>
      </c>
      <c r="DS679" s="43">
        <f>PRODUCT(Таблица1[[#This Row],[РЕЙТИНГ НТЛ]:[РЕГ НТЛ]])</f>
        <v>0</v>
      </c>
      <c r="DT679" s="74">
        <f>SUM(Таблица1[[#This Row],[РЕЙТИНГ DPT]:[РЕЙТИНГ НТЛ]])</f>
        <v>0</v>
      </c>
    </row>
    <row r="680" spans="1:124" x14ac:dyDescent="0.25">
      <c r="A680" s="13">
        <v>10</v>
      </c>
      <c r="B680" s="14" t="s">
        <v>262</v>
      </c>
      <c r="C680" s="14" t="s">
        <v>102</v>
      </c>
      <c r="D680" s="14" t="s">
        <v>132</v>
      </c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7">
        <v>9</v>
      </c>
      <c r="S680" s="17">
        <v>9.6</v>
      </c>
      <c r="T680" s="17">
        <v>9.4</v>
      </c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4"/>
      <c r="BU680" s="14"/>
      <c r="BV680" s="14"/>
      <c r="BW680" s="14"/>
      <c r="BX680" s="14"/>
      <c r="BY680" s="14"/>
      <c r="BZ680" s="14"/>
      <c r="CA680" s="14"/>
      <c r="CB680" s="14"/>
      <c r="CC680" s="14"/>
      <c r="CD680" s="14"/>
      <c r="CE680" s="14"/>
      <c r="CF680" s="14"/>
      <c r="CG680" s="14"/>
      <c r="CH680" s="14"/>
      <c r="CI680" s="14"/>
      <c r="CJ680" s="14"/>
      <c r="CK680" s="14"/>
      <c r="CL680" s="14"/>
      <c r="CM680" s="14"/>
      <c r="CN680" s="14"/>
      <c r="CO680" s="14"/>
      <c r="CP680" s="14"/>
      <c r="CQ680" s="14"/>
      <c r="CR680" s="14"/>
      <c r="CS680" s="14"/>
      <c r="CT680" s="14"/>
      <c r="CU680" s="14"/>
      <c r="CV680" s="14"/>
      <c r="CW680" s="14"/>
      <c r="CX680" s="14"/>
      <c r="CY680" s="14"/>
      <c r="CZ680" s="14"/>
      <c r="DA680" s="14"/>
      <c r="DB680" s="14"/>
      <c r="DC680" s="14"/>
      <c r="DD680" s="14"/>
      <c r="DE680" s="14"/>
      <c r="DF680" s="14"/>
      <c r="DG680" s="14"/>
      <c r="DH680" s="14"/>
      <c r="DI680" s="14"/>
      <c r="DJ680" s="14"/>
      <c r="DK680" s="14"/>
      <c r="DL680" s="14"/>
      <c r="DM680" s="14"/>
      <c r="DN680" s="14"/>
      <c r="DO680" s="14"/>
      <c r="DP680" s="55">
        <v>0</v>
      </c>
      <c r="DQ680" s="66">
        <v>0</v>
      </c>
      <c r="DR680" s="16">
        <v>1</v>
      </c>
      <c r="DS680" s="43">
        <f>PRODUCT(Таблица1[[#This Row],[РЕЙТИНГ НТЛ]:[РЕГ НТЛ]])</f>
        <v>0</v>
      </c>
      <c r="DT680" s="74">
        <f>SUM(Таблица1[[#This Row],[РЕЙТИНГ DPT]:[РЕЙТИНГ НТЛ]])</f>
        <v>0</v>
      </c>
    </row>
    <row r="681" spans="1:124" x14ac:dyDescent="0.25">
      <c r="A681" s="13">
        <v>38</v>
      </c>
      <c r="B681" s="14" t="s">
        <v>279</v>
      </c>
      <c r="C681" s="14" t="s">
        <v>102</v>
      </c>
      <c r="D681" s="14" t="s">
        <v>163</v>
      </c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7">
        <v>9.1999999999999993</v>
      </c>
      <c r="S681" s="17">
        <v>9.6</v>
      </c>
      <c r="T681" s="17">
        <v>9.6</v>
      </c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4"/>
      <c r="BU681" s="14"/>
      <c r="BV681" s="14"/>
      <c r="BW681" s="14"/>
      <c r="BX681" s="14"/>
      <c r="BY681" s="14"/>
      <c r="BZ681" s="14"/>
      <c r="CA681" s="14"/>
      <c r="CB681" s="14"/>
      <c r="CC681" s="14"/>
      <c r="CD681" s="14"/>
      <c r="CE681" s="14"/>
      <c r="CF681" s="14"/>
      <c r="CG681" s="14"/>
      <c r="CH681" s="14"/>
      <c r="CI681" s="14"/>
      <c r="CJ681" s="14"/>
      <c r="CK681" s="14"/>
      <c r="CL681" s="14"/>
      <c r="CM681" s="14"/>
      <c r="CN681" s="14"/>
      <c r="CO681" s="14"/>
      <c r="CP681" s="14"/>
      <c r="CQ681" s="14"/>
      <c r="CR681" s="14"/>
      <c r="CS681" s="14"/>
      <c r="CT681" s="14"/>
      <c r="CU681" s="14"/>
      <c r="CV681" s="14"/>
      <c r="CW681" s="14"/>
      <c r="CX681" s="14"/>
      <c r="CY681" s="14"/>
      <c r="CZ681" s="14"/>
      <c r="DA681" s="14"/>
      <c r="DB681" s="14"/>
      <c r="DC681" s="14"/>
      <c r="DD681" s="14"/>
      <c r="DE681" s="14"/>
      <c r="DF681" s="14"/>
      <c r="DG681" s="14"/>
      <c r="DH681" s="14"/>
      <c r="DI681" s="14"/>
      <c r="DJ681" s="14"/>
      <c r="DK681" s="14"/>
      <c r="DL681" s="14"/>
      <c r="DM681" s="14"/>
      <c r="DN681" s="14"/>
      <c r="DO681" s="14"/>
      <c r="DP681" s="55">
        <v>0</v>
      </c>
      <c r="DQ681" s="66">
        <v>0</v>
      </c>
      <c r="DR681" s="16">
        <v>0</v>
      </c>
      <c r="DS681" s="43">
        <f>PRODUCT(Таблица1[[#This Row],[РЕЙТИНГ НТЛ]:[РЕГ НТЛ]])</f>
        <v>0</v>
      </c>
      <c r="DT681" s="74">
        <f>SUM(Таблица1[[#This Row],[РЕЙТИНГ DPT]:[РЕЙТИНГ НТЛ]])</f>
        <v>0</v>
      </c>
    </row>
    <row r="682" spans="1:124" x14ac:dyDescent="0.25">
      <c r="A682" s="13">
        <v>19</v>
      </c>
      <c r="B682" s="14" t="s">
        <v>267</v>
      </c>
      <c r="C682" s="14" t="s">
        <v>102</v>
      </c>
      <c r="D682" s="14" t="s">
        <v>132</v>
      </c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7">
        <v>9.1999999999999993</v>
      </c>
      <c r="S682" s="17">
        <v>9.6</v>
      </c>
      <c r="T682" s="17">
        <v>9.1999999999999993</v>
      </c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4"/>
      <c r="BU682" s="14"/>
      <c r="BV682" s="14"/>
      <c r="BW682" s="14"/>
      <c r="BX682" s="14"/>
      <c r="BY682" s="14"/>
      <c r="BZ682" s="14"/>
      <c r="CA682" s="14"/>
      <c r="CB682" s="14"/>
      <c r="CC682" s="14"/>
      <c r="CD682" s="14"/>
      <c r="CE682" s="14"/>
      <c r="CF682" s="14"/>
      <c r="CG682" s="14"/>
      <c r="CH682" s="14"/>
      <c r="CI682" s="14"/>
      <c r="CJ682" s="14"/>
      <c r="CK682" s="14"/>
      <c r="CL682" s="14"/>
      <c r="CM682" s="14"/>
      <c r="CN682" s="14"/>
      <c r="CO682" s="14"/>
      <c r="CP682" s="14"/>
      <c r="CQ682" s="14"/>
      <c r="CR682" s="14"/>
      <c r="CS682" s="14"/>
      <c r="CT682" s="14"/>
      <c r="CU682" s="14"/>
      <c r="CV682" s="14"/>
      <c r="CW682" s="14"/>
      <c r="CX682" s="14"/>
      <c r="CY682" s="14"/>
      <c r="CZ682" s="14"/>
      <c r="DA682" s="14"/>
      <c r="DB682" s="14"/>
      <c r="DC682" s="14"/>
      <c r="DD682" s="14"/>
      <c r="DE682" s="14"/>
      <c r="DF682" s="14"/>
      <c r="DG682" s="14"/>
      <c r="DH682" s="14"/>
      <c r="DI682" s="14"/>
      <c r="DJ682" s="14"/>
      <c r="DK682" s="14"/>
      <c r="DL682" s="14"/>
      <c r="DM682" s="14"/>
      <c r="DN682" s="14"/>
      <c r="DO682" s="14"/>
      <c r="DP682" s="55">
        <v>0</v>
      </c>
      <c r="DQ682" s="66">
        <v>0</v>
      </c>
      <c r="DR682" s="16">
        <v>0</v>
      </c>
      <c r="DS682" s="43">
        <f>PRODUCT(Таблица1[[#This Row],[РЕЙТИНГ НТЛ]:[РЕГ НТЛ]])</f>
        <v>0</v>
      </c>
      <c r="DT682" s="74">
        <f>SUM(Таблица1[[#This Row],[РЕЙТИНГ DPT]:[РЕЙТИНГ НТЛ]])</f>
        <v>0</v>
      </c>
    </row>
    <row r="683" spans="1:124" x14ac:dyDescent="0.25">
      <c r="A683" s="13">
        <v>231</v>
      </c>
      <c r="B683" s="14" t="s">
        <v>303</v>
      </c>
      <c r="C683" s="14" t="s">
        <v>102</v>
      </c>
      <c r="D683" s="14" t="s">
        <v>132</v>
      </c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7">
        <v>9.4</v>
      </c>
      <c r="S683" s="17">
        <v>9.1999999999999993</v>
      </c>
      <c r="T683" s="17">
        <v>9.1999999999999993</v>
      </c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4"/>
      <c r="BU683" s="14"/>
      <c r="BV683" s="14"/>
      <c r="BW683" s="14"/>
      <c r="BX683" s="14"/>
      <c r="BY683" s="14"/>
      <c r="BZ683" s="14"/>
      <c r="CA683" s="14"/>
      <c r="CB683" s="14"/>
      <c r="CC683" s="14"/>
      <c r="CD683" s="14"/>
      <c r="CE683" s="14"/>
      <c r="CF683" s="14"/>
      <c r="CG683" s="14"/>
      <c r="CH683" s="14"/>
      <c r="CI683" s="14"/>
      <c r="CJ683" s="14"/>
      <c r="CK683" s="14"/>
      <c r="CL683" s="14"/>
      <c r="CM683" s="14"/>
      <c r="CN683" s="14"/>
      <c r="CO683" s="14"/>
      <c r="CP683" s="14"/>
      <c r="CQ683" s="14"/>
      <c r="CR683" s="14"/>
      <c r="CS683" s="14"/>
      <c r="CT683" s="14"/>
      <c r="CU683" s="14"/>
      <c r="CV683" s="14"/>
      <c r="CW683" s="14"/>
      <c r="CX683" s="14"/>
      <c r="CY683" s="14"/>
      <c r="CZ683" s="14"/>
      <c r="DA683" s="14"/>
      <c r="DB683" s="14"/>
      <c r="DC683" s="14"/>
      <c r="DD683" s="14"/>
      <c r="DE683" s="14"/>
      <c r="DF683" s="14"/>
      <c r="DG683" s="14"/>
      <c r="DH683" s="14"/>
      <c r="DI683" s="14"/>
      <c r="DJ683" s="14"/>
      <c r="DK683" s="14"/>
      <c r="DL683" s="14"/>
      <c r="DM683" s="14"/>
      <c r="DN683" s="14"/>
      <c r="DO683" s="14"/>
      <c r="DP683" s="55">
        <v>0</v>
      </c>
      <c r="DQ683" s="66">
        <v>0</v>
      </c>
      <c r="DR683" s="16">
        <v>0</v>
      </c>
      <c r="DS683" s="43">
        <f>PRODUCT(Таблица1[[#This Row],[РЕЙТИНГ НТЛ]:[РЕГ НТЛ]])</f>
        <v>0</v>
      </c>
      <c r="DT683" s="74">
        <f>SUM(Таблица1[[#This Row],[РЕЙТИНГ DPT]:[РЕЙТИНГ НТЛ]])</f>
        <v>0</v>
      </c>
    </row>
    <row r="684" spans="1:124" x14ac:dyDescent="0.25">
      <c r="A684" s="29">
        <v>131</v>
      </c>
      <c r="B684" s="30" t="s">
        <v>394</v>
      </c>
      <c r="C684" s="14" t="s">
        <v>102</v>
      </c>
      <c r="D684" s="30" t="s">
        <v>132</v>
      </c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  <c r="BJ684" s="30"/>
      <c r="BK684" s="30"/>
      <c r="BL684" s="30"/>
      <c r="BM684" s="30"/>
      <c r="BN684" s="30"/>
      <c r="BO684" s="30"/>
      <c r="BP684" s="30"/>
      <c r="BQ684" s="30"/>
      <c r="BR684" s="30"/>
      <c r="BS684" s="30"/>
      <c r="BT684" s="30"/>
      <c r="BU684" s="30"/>
      <c r="BV684" s="30"/>
      <c r="BW684" s="30"/>
      <c r="BX684" s="30"/>
      <c r="BY684" s="30"/>
      <c r="BZ684" s="30"/>
      <c r="CA684" s="30"/>
      <c r="CB684" s="30"/>
      <c r="CC684" s="30"/>
      <c r="CD684" s="30"/>
      <c r="CE684" s="30"/>
      <c r="CF684" s="30"/>
      <c r="CG684" s="37">
        <v>9</v>
      </c>
      <c r="CH684" s="37">
        <v>8.6</v>
      </c>
      <c r="CI684" s="37">
        <v>9</v>
      </c>
      <c r="CJ684" s="37">
        <v>8.6</v>
      </c>
      <c r="CK684" s="30"/>
      <c r="CL684" s="30"/>
      <c r="CM684" s="30"/>
      <c r="CN684" s="30"/>
      <c r="CO684" s="30"/>
      <c r="CP684" s="30"/>
      <c r="CQ684" s="30"/>
      <c r="CR684" s="30"/>
      <c r="CS684" s="30"/>
      <c r="CT684" s="30"/>
      <c r="CU684" s="30"/>
      <c r="CV684" s="30"/>
      <c r="CW684" s="30"/>
      <c r="CX684" s="30"/>
      <c r="CY684" s="30"/>
      <c r="CZ684" s="30"/>
      <c r="DA684" s="30"/>
      <c r="DB684" s="30"/>
      <c r="DC684" s="30"/>
      <c r="DD684" s="30"/>
      <c r="DE684" s="30"/>
      <c r="DF684" s="30"/>
      <c r="DG684" s="30"/>
      <c r="DH684" s="30"/>
      <c r="DI684" s="30"/>
      <c r="DJ684" s="30"/>
      <c r="DK684" s="30"/>
      <c r="DL684" s="30"/>
      <c r="DM684" s="30"/>
      <c r="DN684" s="30"/>
      <c r="DO684" s="30"/>
      <c r="DP684" s="55">
        <v>0</v>
      </c>
      <c r="DQ684" s="66">
        <v>0</v>
      </c>
      <c r="DR684" s="31">
        <v>1</v>
      </c>
      <c r="DS684" s="73">
        <f>PRODUCT(Таблица1[[#This Row],[РЕЙТИНГ НТЛ]:[РЕГ НТЛ]])</f>
        <v>0</v>
      </c>
      <c r="DT684" s="74">
        <f>SUM(Таблица1[[#This Row],[РЕЙТИНГ DPT]:[РЕЙТИНГ НТЛ]])</f>
        <v>0</v>
      </c>
    </row>
    <row r="685" spans="1:124" x14ac:dyDescent="0.25">
      <c r="A685" s="13">
        <v>29</v>
      </c>
      <c r="B685" s="14" t="s">
        <v>275</v>
      </c>
      <c r="C685" s="14" t="s">
        <v>102</v>
      </c>
      <c r="D685" s="14" t="s">
        <v>163</v>
      </c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7">
        <v>9.1999999999999993</v>
      </c>
      <c r="S685" s="17">
        <v>9.4</v>
      </c>
      <c r="T685" s="17">
        <v>9</v>
      </c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4"/>
      <c r="BU685" s="14"/>
      <c r="BV685" s="14"/>
      <c r="BW685" s="14"/>
      <c r="BX685" s="14"/>
      <c r="BY685" s="14"/>
      <c r="BZ685" s="14"/>
      <c r="CA685" s="14"/>
      <c r="CB685" s="14"/>
      <c r="CC685" s="14"/>
      <c r="CD685" s="14"/>
      <c r="CE685" s="14"/>
      <c r="CF685" s="14"/>
      <c r="CG685" s="14"/>
      <c r="CH685" s="14"/>
      <c r="CI685" s="14"/>
      <c r="CJ685" s="14"/>
      <c r="CK685" s="14"/>
      <c r="CL685" s="14"/>
      <c r="CM685" s="14"/>
      <c r="CN685" s="14"/>
      <c r="CO685" s="14"/>
      <c r="CP685" s="14"/>
      <c r="CQ685" s="14"/>
      <c r="CR685" s="14"/>
      <c r="CS685" s="14"/>
      <c r="CT685" s="14"/>
      <c r="CU685" s="14"/>
      <c r="CV685" s="14"/>
      <c r="CW685" s="14"/>
      <c r="CX685" s="14"/>
      <c r="CY685" s="14"/>
      <c r="CZ685" s="14"/>
      <c r="DA685" s="14"/>
      <c r="DB685" s="14"/>
      <c r="DC685" s="14"/>
      <c r="DD685" s="14"/>
      <c r="DE685" s="14"/>
      <c r="DF685" s="14"/>
      <c r="DG685" s="14"/>
      <c r="DH685" s="14"/>
      <c r="DI685" s="14"/>
      <c r="DJ685" s="14"/>
      <c r="DK685" s="14"/>
      <c r="DL685" s="14"/>
      <c r="DM685" s="14"/>
      <c r="DN685" s="14"/>
      <c r="DO685" s="14"/>
      <c r="DP685" s="55">
        <v>0</v>
      </c>
      <c r="DQ685" s="66">
        <v>0</v>
      </c>
      <c r="DR685" s="16">
        <v>0</v>
      </c>
      <c r="DS685" s="43">
        <f>PRODUCT(Таблица1[[#This Row],[РЕЙТИНГ НТЛ]:[РЕГ НТЛ]])</f>
        <v>0</v>
      </c>
      <c r="DT685" s="74">
        <f>SUM(Таблица1[[#This Row],[РЕЙТИНГ DPT]:[РЕЙТИНГ НТЛ]])</f>
        <v>0</v>
      </c>
    </row>
    <row r="686" spans="1:124" x14ac:dyDescent="0.25">
      <c r="A686" s="13">
        <v>235</v>
      </c>
      <c r="B686" s="14" t="s">
        <v>306</v>
      </c>
      <c r="C686" s="14" t="s">
        <v>102</v>
      </c>
      <c r="D686" s="14" t="s">
        <v>163</v>
      </c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7">
        <v>8.6</v>
      </c>
      <c r="S686" s="17">
        <v>8.1999999999999993</v>
      </c>
      <c r="T686" s="17">
        <v>8.4</v>
      </c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4"/>
      <c r="BU686" s="14"/>
      <c r="BV686" s="14"/>
      <c r="BW686" s="14"/>
      <c r="BX686" s="14"/>
      <c r="BY686" s="14"/>
      <c r="BZ686" s="14"/>
      <c r="CA686" s="14"/>
      <c r="CB686" s="14"/>
      <c r="CC686" s="14"/>
      <c r="CD686" s="14"/>
      <c r="CE686" s="14"/>
      <c r="CF686" s="14"/>
      <c r="CG686" s="14"/>
      <c r="CH686" s="14"/>
      <c r="CI686" s="14"/>
      <c r="CJ686" s="14"/>
      <c r="CK686" s="14"/>
      <c r="CL686" s="14"/>
      <c r="CM686" s="14"/>
      <c r="CN686" s="14"/>
      <c r="CO686" s="14"/>
      <c r="CP686" s="14"/>
      <c r="CQ686" s="14"/>
      <c r="CR686" s="14"/>
      <c r="CS686" s="14"/>
      <c r="CT686" s="14"/>
      <c r="CU686" s="14"/>
      <c r="CV686" s="14"/>
      <c r="CW686" s="14"/>
      <c r="CX686" s="14"/>
      <c r="CY686" s="14"/>
      <c r="CZ686" s="14"/>
      <c r="DA686" s="14"/>
      <c r="DB686" s="14"/>
      <c r="DC686" s="14"/>
      <c r="DD686" s="14"/>
      <c r="DE686" s="14"/>
      <c r="DF686" s="14"/>
      <c r="DG686" s="14"/>
      <c r="DH686" s="14"/>
      <c r="DI686" s="14"/>
      <c r="DJ686" s="14"/>
      <c r="DK686" s="14"/>
      <c r="DL686" s="14"/>
      <c r="DM686" s="14"/>
      <c r="DN686" s="14"/>
      <c r="DO686" s="14"/>
      <c r="DP686" s="55">
        <v>0</v>
      </c>
      <c r="DQ686" s="66">
        <v>0</v>
      </c>
      <c r="DR686" s="16">
        <v>0</v>
      </c>
      <c r="DS686" s="43">
        <f>PRODUCT(Таблица1[[#This Row],[РЕЙТИНГ НТЛ]:[РЕГ НТЛ]])</f>
        <v>0</v>
      </c>
      <c r="DT686" s="74">
        <f>SUM(Таблица1[[#This Row],[РЕЙТИНГ DPT]:[РЕЙТИНГ НТЛ]])</f>
        <v>0</v>
      </c>
    </row>
    <row r="687" spans="1:124" x14ac:dyDescent="0.25">
      <c r="A687" s="29">
        <v>151</v>
      </c>
      <c r="B687" s="30" t="s">
        <v>405</v>
      </c>
      <c r="C687" s="14" t="s">
        <v>102</v>
      </c>
      <c r="D687" s="30" t="s">
        <v>132</v>
      </c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  <c r="BJ687" s="30"/>
      <c r="BK687" s="30"/>
      <c r="BL687" s="30"/>
      <c r="BM687" s="30"/>
      <c r="BN687" s="30"/>
      <c r="BO687" s="30"/>
      <c r="BP687" s="30"/>
      <c r="BQ687" s="30"/>
      <c r="BR687" s="30"/>
      <c r="BS687" s="30"/>
      <c r="BT687" s="30"/>
      <c r="BU687" s="30"/>
      <c r="BV687" s="30"/>
      <c r="BW687" s="30"/>
      <c r="BX687" s="30"/>
      <c r="BY687" s="30"/>
      <c r="BZ687" s="30"/>
      <c r="CA687" s="30"/>
      <c r="CB687" s="30"/>
      <c r="CC687" s="30"/>
      <c r="CD687" s="30"/>
      <c r="CE687" s="30"/>
      <c r="CF687" s="30"/>
      <c r="CG687" s="30"/>
      <c r="CH687" s="30"/>
      <c r="CI687" s="30"/>
      <c r="CJ687" s="30"/>
      <c r="CK687" s="30"/>
      <c r="CL687" s="30"/>
      <c r="CM687" s="30"/>
      <c r="CN687" s="37">
        <v>8.8000000000000007</v>
      </c>
      <c r="CO687" s="37">
        <v>9</v>
      </c>
      <c r="CP687" s="37">
        <v>9.4</v>
      </c>
      <c r="CQ687" s="30"/>
      <c r="CR687" s="30"/>
      <c r="CS687" s="30"/>
      <c r="CT687" s="30"/>
      <c r="CU687" s="30"/>
      <c r="CV687" s="30"/>
      <c r="CW687" s="30"/>
      <c r="CX687" s="30"/>
      <c r="CY687" s="30"/>
      <c r="CZ687" s="30"/>
      <c r="DA687" s="30"/>
      <c r="DB687" s="30"/>
      <c r="DC687" s="30"/>
      <c r="DD687" s="30"/>
      <c r="DE687" s="30"/>
      <c r="DF687" s="30"/>
      <c r="DG687" s="30"/>
      <c r="DH687" s="30"/>
      <c r="DI687" s="30"/>
      <c r="DJ687" s="30"/>
      <c r="DK687" s="30"/>
      <c r="DL687" s="30"/>
      <c r="DM687" s="30"/>
      <c r="DN687" s="30"/>
      <c r="DO687" s="30"/>
      <c r="DP687" s="55">
        <v>0</v>
      </c>
      <c r="DQ687" s="66">
        <v>0</v>
      </c>
      <c r="DR687" s="31">
        <v>1</v>
      </c>
      <c r="DS687" s="73">
        <f>PRODUCT(Таблица1[[#This Row],[РЕЙТИНГ НТЛ]:[РЕГ НТЛ]])</f>
        <v>0</v>
      </c>
      <c r="DT687" s="74">
        <f>SUM(Таблица1[[#This Row],[РЕЙТИНГ DPT]:[РЕЙТИНГ НТЛ]])</f>
        <v>0</v>
      </c>
    </row>
    <row r="688" spans="1:124" x14ac:dyDescent="0.25">
      <c r="A688" s="21">
        <v>30</v>
      </c>
      <c r="B688" s="18" t="s">
        <v>276</v>
      </c>
      <c r="C688" s="14" t="s">
        <v>102</v>
      </c>
      <c r="D688" s="18" t="s">
        <v>163</v>
      </c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26">
        <v>9</v>
      </c>
      <c r="S688" s="26">
        <v>9.4</v>
      </c>
      <c r="T688" s="26">
        <v>9.1999999999999993</v>
      </c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  <c r="BQ688" s="18"/>
      <c r="BR688" s="18"/>
      <c r="BS688" s="18"/>
      <c r="BT688" s="18"/>
      <c r="BU688" s="18"/>
      <c r="BV688" s="18"/>
      <c r="BW688" s="18"/>
      <c r="BX688" s="18"/>
      <c r="BY688" s="18"/>
      <c r="BZ688" s="18"/>
      <c r="CA688" s="18"/>
      <c r="CB688" s="18"/>
      <c r="CC688" s="18"/>
      <c r="CD688" s="18"/>
      <c r="CE688" s="18"/>
      <c r="CF688" s="18"/>
      <c r="CG688" s="18"/>
      <c r="CH688" s="18"/>
      <c r="CI688" s="18"/>
      <c r="CJ688" s="18"/>
      <c r="CK688" s="18"/>
      <c r="CL688" s="18"/>
      <c r="CM688" s="18"/>
      <c r="CN688" s="18"/>
      <c r="CO688" s="18"/>
      <c r="CP688" s="18"/>
      <c r="CQ688" s="18"/>
      <c r="CR688" s="18"/>
      <c r="CS688" s="18"/>
      <c r="CT688" s="18"/>
      <c r="CU688" s="18"/>
      <c r="CV688" s="18"/>
      <c r="CW688" s="18"/>
      <c r="CX688" s="18"/>
      <c r="CY688" s="18"/>
      <c r="CZ688" s="18"/>
      <c r="DA688" s="18"/>
      <c r="DB688" s="18"/>
      <c r="DC688" s="18"/>
      <c r="DD688" s="18"/>
      <c r="DE688" s="18"/>
      <c r="DF688" s="18"/>
      <c r="DG688" s="18"/>
      <c r="DH688" s="18"/>
      <c r="DI688" s="18"/>
      <c r="DJ688" s="18"/>
      <c r="DK688" s="18"/>
      <c r="DL688" s="18"/>
      <c r="DM688" s="18"/>
      <c r="DN688" s="18"/>
      <c r="DO688" s="18"/>
      <c r="DP688" s="55">
        <v>0</v>
      </c>
      <c r="DQ688" s="66">
        <v>0</v>
      </c>
      <c r="DR688" s="16">
        <v>0</v>
      </c>
      <c r="DS688" s="44">
        <f>PRODUCT(Таблица1[[#This Row],[РЕЙТИНГ НТЛ]:[РЕГ НТЛ]])</f>
        <v>0</v>
      </c>
      <c r="DT688" s="74">
        <f>SUM(Таблица1[[#This Row],[РЕЙТИНГ DPT]:[РЕЙТИНГ НТЛ]])</f>
        <v>0</v>
      </c>
    </row>
    <row r="689" spans="1:124" x14ac:dyDescent="0.25">
      <c r="A689" s="13">
        <v>94</v>
      </c>
      <c r="B689" s="14" t="s">
        <v>354</v>
      </c>
      <c r="C689" s="14" t="s">
        <v>102</v>
      </c>
      <c r="D689" s="14" t="s">
        <v>132</v>
      </c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7">
        <v>9.4</v>
      </c>
      <c r="BB689" s="17">
        <v>9</v>
      </c>
      <c r="BC689" s="17">
        <v>9.1999999999999993</v>
      </c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4"/>
      <c r="BU689" s="14"/>
      <c r="BV689" s="14"/>
      <c r="BW689" s="14"/>
      <c r="BX689" s="14"/>
      <c r="BY689" s="14"/>
      <c r="BZ689" s="14"/>
      <c r="CA689" s="14"/>
      <c r="CB689" s="14"/>
      <c r="CC689" s="14"/>
      <c r="CD689" s="14"/>
      <c r="CE689" s="14"/>
      <c r="CF689" s="14"/>
      <c r="CG689" s="14"/>
      <c r="CH689" s="14"/>
      <c r="CI689" s="14"/>
      <c r="CJ689" s="14"/>
      <c r="CK689" s="14"/>
      <c r="CL689" s="14"/>
      <c r="CM689" s="14"/>
      <c r="CN689" s="14"/>
      <c r="CO689" s="14"/>
      <c r="CP689" s="14"/>
      <c r="CQ689" s="14"/>
      <c r="CR689" s="14"/>
      <c r="CS689" s="14"/>
      <c r="CT689" s="14"/>
      <c r="CU689" s="14"/>
      <c r="CV689" s="14"/>
      <c r="CW689" s="14"/>
      <c r="CX689" s="14"/>
      <c r="CY689" s="14"/>
      <c r="CZ689" s="14"/>
      <c r="DA689" s="14"/>
      <c r="DB689" s="14"/>
      <c r="DC689" s="14"/>
      <c r="DD689" s="14"/>
      <c r="DE689" s="14"/>
      <c r="DF689" s="14"/>
      <c r="DG689" s="14"/>
      <c r="DH689" s="14"/>
      <c r="DI689" s="14"/>
      <c r="DJ689" s="14"/>
      <c r="DK689" s="14"/>
      <c r="DL689" s="14"/>
      <c r="DM689" s="14"/>
      <c r="DN689" s="14"/>
      <c r="DO689" s="14"/>
      <c r="DP689" s="55">
        <v>0</v>
      </c>
      <c r="DQ689" s="66">
        <v>0</v>
      </c>
      <c r="DR689" s="16">
        <v>0</v>
      </c>
      <c r="DS689" s="43">
        <f>PRODUCT(Таблица1[[#This Row],[РЕЙТИНГ НТЛ]:[РЕГ НТЛ]])</f>
        <v>0</v>
      </c>
      <c r="DT689" s="74">
        <f>SUM(Таблица1[[#This Row],[РЕЙТИНГ DPT]:[РЕЙТИНГ НТЛ]])</f>
        <v>0</v>
      </c>
    </row>
    <row r="690" spans="1:124" x14ac:dyDescent="0.25">
      <c r="A690" s="13">
        <v>107</v>
      </c>
      <c r="B690" s="14" t="s">
        <v>328</v>
      </c>
      <c r="C690" s="14" t="s">
        <v>102</v>
      </c>
      <c r="D690" s="14" t="s">
        <v>132</v>
      </c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7">
        <v>9.4</v>
      </c>
      <c r="AU690" s="17">
        <v>9.1999999999999993</v>
      </c>
      <c r="AV690" s="17">
        <v>9.4</v>
      </c>
      <c r="AW690" s="17">
        <v>9.4</v>
      </c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4"/>
      <c r="BU690" s="14"/>
      <c r="BV690" s="14"/>
      <c r="BW690" s="14"/>
      <c r="BX690" s="14"/>
      <c r="BY690" s="14"/>
      <c r="BZ690" s="14"/>
      <c r="CA690" s="14"/>
      <c r="CB690" s="14"/>
      <c r="CC690" s="14"/>
      <c r="CD690" s="14"/>
      <c r="CE690" s="14"/>
      <c r="CF690" s="14"/>
      <c r="CG690" s="14"/>
      <c r="CH690" s="14"/>
      <c r="CI690" s="14"/>
      <c r="CJ690" s="14"/>
      <c r="CK690" s="14"/>
      <c r="CL690" s="14"/>
      <c r="CM690" s="14"/>
      <c r="CN690" s="14"/>
      <c r="CO690" s="14"/>
      <c r="CP690" s="14"/>
      <c r="CQ690" s="14"/>
      <c r="CR690" s="14"/>
      <c r="CS690" s="14"/>
      <c r="CT690" s="14"/>
      <c r="CU690" s="14"/>
      <c r="CV690" s="14"/>
      <c r="CW690" s="14"/>
      <c r="CX690" s="14"/>
      <c r="CY690" s="14"/>
      <c r="CZ690" s="14"/>
      <c r="DA690" s="14"/>
      <c r="DB690" s="14"/>
      <c r="DC690" s="14"/>
      <c r="DD690" s="14"/>
      <c r="DE690" s="14"/>
      <c r="DF690" s="14"/>
      <c r="DG690" s="14"/>
      <c r="DH690" s="14"/>
      <c r="DI690" s="14"/>
      <c r="DJ690" s="14"/>
      <c r="DK690" s="14"/>
      <c r="DL690" s="14"/>
      <c r="DM690" s="14"/>
      <c r="DN690" s="14"/>
      <c r="DO690" s="14"/>
      <c r="DP690" s="55">
        <v>0</v>
      </c>
      <c r="DQ690" s="66">
        <v>0</v>
      </c>
      <c r="DR690" s="16">
        <v>1</v>
      </c>
      <c r="DS690" s="43">
        <f>PRODUCT(Таблица1[[#This Row],[РЕЙТИНГ НТЛ]:[РЕГ НТЛ]])</f>
        <v>0</v>
      </c>
      <c r="DT690" s="74">
        <f>SUM(Таблица1[[#This Row],[РЕЙТИНГ DPT]:[РЕЙТИНГ НТЛ]])</f>
        <v>0</v>
      </c>
    </row>
    <row r="691" spans="1:124" x14ac:dyDescent="0.25">
      <c r="A691" s="21">
        <v>13</v>
      </c>
      <c r="B691" s="18" t="s">
        <v>237</v>
      </c>
      <c r="C691" s="14" t="s">
        <v>102</v>
      </c>
      <c r="D691" s="18" t="s">
        <v>132</v>
      </c>
      <c r="E691" s="18"/>
      <c r="F691" s="18"/>
      <c r="G691" s="18"/>
      <c r="H691" s="18"/>
      <c r="I691" s="18"/>
      <c r="J691" s="18"/>
      <c r="K691" s="26">
        <v>9</v>
      </c>
      <c r="L691" s="26">
        <v>9.1999999999999993</v>
      </c>
      <c r="M691" s="26">
        <v>9.4</v>
      </c>
      <c r="N691" s="26">
        <v>8.4</v>
      </c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8"/>
      <c r="BB691" s="18"/>
      <c r="BC691" s="18"/>
      <c r="BD691" s="18"/>
      <c r="BE691" s="18"/>
      <c r="BF691" s="18"/>
      <c r="BG691" s="18"/>
      <c r="BH691" s="18"/>
      <c r="BI691" s="18"/>
      <c r="BJ691" s="18"/>
      <c r="BK691" s="18"/>
      <c r="BL691" s="18"/>
      <c r="BM691" s="18"/>
      <c r="BN691" s="18"/>
      <c r="BO691" s="18"/>
      <c r="BP691" s="18"/>
      <c r="BQ691" s="18"/>
      <c r="BR691" s="18"/>
      <c r="BS691" s="18"/>
      <c r="BT691" s="18"/>
      <c r="BU691" s="18"/>
      <c r="BV691" s="18"/>
      <c r="BW691" s="18"/>
      <c r="BX691" s="18"/>
      <c r="BY691" s="18"/>
      <c r="BZ691" s="18"/>
      <c r="CA691" s="18"/>
      <c r="CB691" s="18"/>
      <c r="CC691" s="18"/>
      <c r="CD691" s="18"/>
      <c r="CE691" s="18"/>
      <c r="CF691" s="18"/>
      <c r="CG691" s="18"/>
      <c r="CH691" s="18"/>
      <c r="CI691" s="18"/>
      <c r="CJ691" s="18"/>
      <c r="CK691" s="18"/>
      <c r="CL691" s="18"/>
      <c r="CM691" s="18"/>
      <c r="CN691" s="18"/>
      <c r="CO691" s="18"/>
      <c r="CP691" s="18"/>
      <c r="CQ691" s="18"/>
      <c r="CR691" s="18"/>
      <c r="CS691" s="18"/>
      <c r="CT691" s="18"/>
      <c r="CU691" s="18"/>
      <c r="CV691" s="18"/>
      <c r="CW691" s="18"/>
      <c r="CX691" s="18"/>
      <c r="CY691" s="18"/>
      <c r="CZ691" s="18"/>
      <c r="DA691" s="18"/>
      <c r="DB691" s="18"/>
      <c r="DC691" s="18"/>
      <c r="DD691" s="18"/>
      <c r="DE691" s="18"/>
      <c r="DF691" s="18"/>
      <c r="DG691" s="18"/>
      <c r="DH691" s="18"/>
      <c r="DI691" s="18"/>
      <c r="DJ691" s="18"/>
      <c r="DK691" s="18"/>
      <c r="DL691" s="18"/>
      <c r="DM691" s="18"/>
      <c r="DN691" s="18"/>
      <c r="DO691" s="18"/>
      <c r="DP691" s="55">
        <v>0</v>
      </c>
      <c r="DQ691" s="66">
        <v>0</v>
      </c>
      <c r="DR691" s="16">
        <v>1</v>
      </c>
      <c r="DS691" s="44">
        <f>PRODUCT(Таблица1[[#This Row],[РЕЙТИНГ НТЛ]:[РЕГ НТЛ]])</f>
        <v>0</v>
      </c>
      <c r="DT691" s="74">
        <f>SUM(Таблица1[[#This Row],[РЕЙТИНГ DPT]:[РЕЙТИНГ НТЛ]])</f>
        <v>0</v>
      </c>
    </row>
    <row r="692" spans="1:124" x14ac:dyDescent="0.25">
      <c r="A692" s="13">
        <v>13</v>
      </c>
      <c r="B692" s="14" t="s">
        <v>237</v>
      </c>
      <c r="C692" s="14" t="s">
        <v>102</v>
      </c>
      <c r="D692" s="14" t="s">
        <v>132</v>
      </c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7">
        <v>9.6</v>
      </c>
      <c r="S692" s="17">
        <v>9.1999999999999993</v>
      </c>
      <c r="T692" s="17">
        <v>9.4</v>
      </c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4"/>
      <c r="BU692" s="14"/>
      <c r="BV692" s="14"/>
      <c r="BW692" s="14"/>
      <c r="BX692" s="14"/>
      <c r="BY692" s="14"/>
      <c r="BZ692" s="14"/>
      <c r="CA692" s="14"/>
      <c r="CB692" s="14"/>
      <c r="CC692" s="14"/>
      <c r="CD692" s="14"/>
      <c r="CE692" s="14"/>
      <c r="CF692" s="14"/>
      <c r="CG692" s="14"/>
      <c r="CH692" s="14"/>
      <c r="CI692" s="14"/>
      <c r="CJ692" s="14"/>
      <c r="CK692" s="14"/>
      <c r="CL692" s="14"/>
      <c r="CM692" s="14"/>
      <c r="CN692" s="14"/>
      <c r="CO692" s="14"/>
      <c r="CP692" s="14"/>
      <c r="CQ692" s="14"/>
      <c r="CR692" s="14"/>
      <c r="CS692" s="14"/>
      <c r="CT692" s="14"/>
      <c r="CU692" s="14"/>
      <c r="CV692" s="14"/>
      <c r="CW692" s="14"/>
      <c r="CX692" s="14"/>
      <c r="CY692" s="14"/>
      <c r="CZ692" s="14"/>
      <c r="DA692" s="14"/>
      <c r="DB692" s="14"/>
      <c r="DC692" s="14"/>
      <c r="DD692" s="14"/>
      <c r="DE692" s="14"/>
      <c r="DF692" s="14"/>
      <c r="DG692" s="14"/>
      <c r="DH692" s="14"/>
      <c r="DI692" s="14"/>
      <c r="DJ692" s="14"/>
      <c r="DK692" s="14"/>
      <c r="DL692" s="14"/>
      <c r="DM692" s="14"/>
      <c r="DN692" s="14"/>
      <c r="DO692" s="14"/>
      <c r="DP692" s="55">
        <v>0</v>
      </c>
      <c r="DQ692" s="66">
        <v>0</v>
      </c>
      <c r="DR692" s="16">
        <v>1</v>
      </c>
      <c r="DS692" s="43">
        <f>PRODUCT(Таблица1[[#This Row],[РЕЙТИНГ НТЛ]:[РЕГ НТЛ]])</f>
        <v>0</v>
      </c>
      <c r="DT692" s="74">
        <f>SUM(Таблица1[[#This Row],[РЕЙТИНГ DPT]:[РЕЙТИНГ НТЛ]])</f>
        <v>0</v>
      </c>
    </row>
    <row r="693" spans="1:124" x14ac:dyDescent="0.25">
      <c r="A693" s="13">
        <v>236</v>
      </c>
      <c r="B693" s="14" t="s">
        <v>307</v>
      </c>
      <c r="C693" s="14" t="s">
        <v>102</v>
      </c>
      <c r="D693" s="14" t="s">
        <v>132</v>
      </c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7">
        <v>8.8000000000000007</v>
      </c>
      <c r="S693" s="17">
        <v>8.4</v>
      </c>
      <c r="T693" s="17">
        <v>9</v>
      </c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4"/>
      <c r="BU693" s="14"/>
      <c r="BV693" s="14"/>
      <c r="BW693" s="14"/>
      <c r="BX693" s="14"/>
      <c r="BY693" s="14"/>
      <c r="BZ693" s="14"/>
      <c r="CA693" s="14"/>
      <c r="CB693" s="14"/>
      <c r="CC693" s="14"/>
      <c r="CD693" s="14"/>
      <c r="CE693" s="14"/>
      <c r="CF693" s="14"/>
      <c r="CG693" s="14"/>
      <c r="CH693" s="14"/>
      <c r="CI693" s="14"/>
      <c r="CJ693" s="14"/>
      <c r="CK693" s="14"/>
      <c r="CL693" s="14"/>
      <c r="CM693" s="14"/>
      <c r="CN693" s="14"/>
      <c r="CO693" s="14"/>
      <c r="CP693" s="14"/>
      <c r="CQ693" s="14"/>
      <c r="CR693" s="14"/>
      <c r="CS693" s="14"/>
      <c r="CT693" s="14"/>
      <c r="CU693" s="14"/>
      <c r="CV693" s="14"/>
      <c r="CW693" s="14"/>
      <c r="CX693" s="14"/>
      <c r="CY693" s="14"/>
      <c r="CZ693" s="14"/>
      <c r="DA693" s="14"/>
      <c r="DB693" s="14"/>
      <c r="DC693" s="14"/>
      <c r="DD693" s="14"/>
      <c r="DE693" s="14"/>
      <c r="DF693" s="14"/>
      <c r="DG693" s="14"/>
      <c r="DH693" s="14"/>
      <c r="DI693" s="14"/>
      <c r="DJ693" s="14"/>
      <c r="DK693" s="14"/>
      <c r="DL693" s="14"/>
      <c r="DM693" s="14"/>
      <c r="DN693" s="14"/>
      <c r="DO693" s="14"/>
      <c r="DP693" s="55">
        <v>0</v>
      </c>
      <c r="DQ693" s="66">
        <v>0</v>
      </c>
      <c r="DR693" s="16">
        <v>1</v>
      </c>
      <c r="DS693" s="43">
        <f>PRODUCT(Таблица1[[#This Row],[РЕЙТИНГ НТЛ]:[РЕГ НТЛ]])</f>
        <v>0</v>
      </c>
      <c r="DT693" s="74">
        <f>SUM(Таблица1[[#This Row],[РЕЙТИНГ DPT]:[РЕЙТИНГ НТЛ]])</f>
        <v>0</v>
      </c>
    </row>
    <row r="694" spans="1:124" x14ac:dyDescent="0.25">
      <c r="A694" s="13">
        <v>87</v>
      </c>
      <c r="B694" s="14" t="s">
        <v>423</v>
      </c>
      <c r="C694" s="14" t="s">
        <v>102</v>
      </c>
      <c r="D694" s="14" t="s">
        <v>132</v>
      </c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7">
        <v>9.1999999999999993</v>
      </c>
      <c r="AQ694" s="17">
        <v>9.1999999999999993</v>
      </c>
      <c r="AR694" s="17">
        <v>9.4</v>
      </c>
      <c r="AS694" s="17">
        <v>9.1999999999999993</v>
      </c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4"/>
      <c r="BU694" s="14"/>
      <c r="BV694" s="14"/>
      <c r="BW694" s="14"/>
      <c r="BX694" s="14"/>
      <c r="BY694" s="14"/>
      <c r="BZ694" s="14"/>
      <c r="CA694" s="14"/>
      <c r="CB694" s="14"/>
      <c r="CC694" s="14"/>
      <c r="CD694" s="14"/>
      <c r="CE694" s="14"/>
      <c r="CF694" s="14"/>
      <c r="CG694" s="14"/>
      <c r="CH694" s="14"/>
      <c r="CI694" s="14"/>
      <c r="CJ694" s="14"/>
      <c r="CK694" s="14"/>
      <c r="CL694" s="14"/>
      <c r="CM694" s="14"/>
      <c r="CN694" s="14"/>
      <c r="CO694" s="14"/>
      <c r="CP694" s="14"/>
      <c r="CQ694" s="14"/>
      <c r="CR694" s="14"/>
      <c r="CS694" s="14"/>
      <c r="CT694" s="14"/>
      <c r="CU694" s="14"/>
      <c r="CV694" s="14"/>
      <c r="CW694" s="14"/>
      <c r="CX694" s="14"/>
      <c r="CY694" s="14"/>
      <c r="CZ694" s="14"/>
      <c r="DA694" s="14"/>
      <c r="DB694" s="14"/>
      <c r="DC694" s="14"/>
      <c r="DD694" s="14"/>
      <c r="DE694" s="14"/>
      <c r="DF694" s="14"/>
      <c r="DG694" s="14"/>
      <c r="DH694" s="14"/>
      <c r="DI694" s="14"/>
      <c r="DJ694" s="14"/>
      <c r="DK694" s="14"/>
      <c r="DL694" s="14"/>
      <c r="DM694" s="14"/>
      <c r="DN694" s="14"/>
      <c r="DO694" s="14"/>
      <c r="DP694" s="55">
        <v>0</v>
      </c>
      <c r="DQ694" s="66">
        <v>0</v>
      </c>
      <c r="DR694" s="16">
        <v>1</v>
      </c>
      <c r="DS694" s="43">
        <f>PRODUCT(Таблица1[[#This Row],[РЕЙТИНГ НТЛ]:[РЕГ НТЛ]])</f>
        <v>0</v>
      </c>
      <c r="DT694" s="74">
        <f>SUM(Таблица1[[#This Row],[РЕЙТИНГ DPT]:[РЕЙТИНГ НТЛ]])</f>
        <v>0</v>
      </c>
    </row>
    <row r="695" spans="1:124" x14ac:dyDescent="0.25">
      <c r="A695" s="13">
        <v>233</v>
      </c>
      <c r="B695" s="14" t="s">
        <v>305</v>
      </c>
      <c r="C695" s="14" t="s">
        <v>102</v>
      </c>
      <c r="D695" s="14" t="s">
        <v>132</v>
      </c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7">
        <v>9</v>
      </c>
      <c r="S695" s="17">
        <v>9</v>
      </c>
      <c r="T695" s="17">
        <v>9.1999999999999993</v>
      </c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4"/>
      <c r="BU695" s="14"/>
      <c r="BV695" s="14"/>
      <c r="BW695" s="14"/>
      <c r="BX695" s="14"/>
      <c r="BY695" s="14"/>
      <c r="BZ695" s="14"/>
      <c r="CA695" s="14"/>
      <c r="CB695" s="14"/>
      <c r="CC695" s="14"/>
      <c r="CD695" s="14"/>
      <c r="CE695" s="14"/>
      <c r="CF695" s="14"/>
      <c r="CG695" s="14"/>
      <c r="CH695" s="14"/>
      <c r="CI695" s="14"/>
      <c r="CJ695" s="14"/>
      <c r="CK695" s="14"/>
      <c r="CL695" s="14"/>
      <c r="CM695" s="14"/>
      <c r="CN695" s="14"/>
      <c r="CO695" s="14"/>
      <c r="CP695" s="14"/>
      <c r="CQ695" s="14"/>
      <c r="CR695" s="14"/>
      <c r="CS695" s="14"/>
      <c r="CT695" s="14"/>
      <c r="CU695" s="14"/>
      <c r="CV695" s="14"/>
      <c r="CW695" s="14"/>
      <c r="CX695" s="14"/>
      <c r="CY695" s="14"/>
      <c r="CZ695" s="14"/>
      <c r="DA695" s="14"/>
      <c r="DB695" s="14"/>
      <c r="DC695" s="14"/>
      <c r="DD695" s="14"/>
      <c r="DE695" s="14"/>
      <c r="DF695" s="14"/>
      <c r="DG695" s="14"/>
      <c r="DH695" s="14"/>
      <c r="DI695" s="14"/>
      <c r="DJ695" s="14"/>
      <c r="DK695" s="14"/>
      <c r="DL695" s="14"/>
      <c r="DM695" s="14"/>
      <c r="DN695" s="14"/>
      <c r="DO695" s="14"/>
      <c r="DP695" s="55">
        <v>0</v>
      </c>
      <c r="DQ695" s="66">
        <v>0</v>
      </c>
      <c r="DR695" s="16">
        <v>0</v>
      </c>
      <c r="DS695" s="43">
        <f>PRODUCT(Таблица1[[#This Row],[РЕЙТИНГ НТЛ]:[РЕГ НТЛ]])</f>
        <v>0</v>
      </c>
      <c r="DT695" s="74">
        <f>SUM(Таблица1[[#This Row],[РЕЙТИНГ DPT]:[РЕЙТИНГ НТЛ]])</f>
        <v>0</v>
      </c>
    </row>
    <row r="696" spans="1:124" x14ac:dyDescent="0.25">
      <c r="A696" s="13">
        <v>16</v>
      </c>
      <c r="B696" s="14" t="s">
        <v>266</v>
      </c>
      <c r="C696" s="14" t="s">
        <v>102</v>
      </c>
      <c r="D696" s="14" t="s">
        <v>132</v>
      </c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7">
        <v>9.6</v>
      </c>
      <c r="S696" s="17">
        <v>9.6</v>
      </c>
      <c r="T696" s="17">
        <v>9.6</v>
      </c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4"/>
      <c r="BU696" s="14"/>
      <c r="BV696" s="14"/>
      <c r="BW696" s="14"/>
      <c r="BX696" s="14"/>
      <c r="BY696" s="14"/>
      <c r="BZ696" s="14"/>
      <c r="CA696" s="14"/>
      <c r="CB696" s="14"/>
      <c r="CC696" s="14"/>
      <c r="CD696" s="14"/>
      <c r="CE696" s="14"/>
      <c r="CF696" s="14"/>
      <c r="CG696" s="14"/>
      <c r="CH696" s="14"/>
      <c r="CI696" s="14"/>
      <c r="CJ696" s="14"/>
      <c r="CK696" s="14"/>
      <c r="CL696" s="14"/>
      <c r="CM696" s="14"/>
      <c r="CN696" s="14"/>
      <c r="CO696" s="14"/>
      <c r="CP696" s="14"/>
      <c r="CQ696" s="14"/>
      <c r="CR696" s="14"/>
      <c r="CS696" s="14"/>
      <c r="CT696" s="14"/>
      <c r="CU696" s="14"/>
      <c r="CV696" s="14"/>
      <c r="CW696" s="14"/>
      <c r="CX696" s="14"/>
      <c r="CY696" s="14"/>
      <c r="CZ696" s="14"/>
      <c r="DA696" s="14"/>
      <c r="DB696" s="14"/>
      <c r="DC696" s="14"/>
      <c r="DD696" s="14"/>
      <c r="DE696" s="14"/>
      <c r="DF696" s="14"/>
      <c r="DG696" s="14"/>
      <c r="DH696" s="14"/>
      <c r="DI696" s="14"/>
      <c r="DJ696" s="14"/>
      <c r="DK696" s="14"/>
      <c r="DL696" s="14"/>
      <c r="DM696" s="14"/>
      <c r="DN696" s="14"/>
      <c r="DO696" s="14"/>
      <c r="DP696" s="55">
        <v>0</v>
      </c>
      <c r="DQ696" s="66">
        <v>0</v>
      </c>
      <c r="DR696" s="16">
        <v>0</v>
      </c>
      <c r="DS696" s="43">
        <f>PRODUCT(Таблица1[[#This Row],[РЕЙТИНГ НТЛ]:[РЕГ НТЛ]])</f>
        <v>0</v>
      </c>
      <c r="DT696" s="74">
        <f>SUM(Таблица1[[#This Row],[РЕЙТИНГ DPT]:[РЕЙТИНГ НТЛ]])</f>
        <v>0</v>
      </c>
    </row>
    <row r="697" spans="1:124" x14ac:dyDescent="0.25">
      <c r="A697" s="13">
        <v>229</v>
      </c>
      <c r="B697" s="14" t="s">
        <v>301</v>
      </c>
      <c r="C697" s="14" t="s">
        <v>102</v>
      </c>
      <c r="D697" s="14" t="s">
        <v>132</v>
      </c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7">
        <v>9.1999999999999993</v>
      </c>
      <c r="S697" s="17">
        <v>8.1999999999999993</v>
      </c>
      <c r="T697" s="17">
        <v>9.1999999999999993</v>
      </c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4"/>
      <c r="BU697" s="14"/>
      <c r="BV697" s="14"/>
      <c r="BW697" s="14"/>
      <c r="BX697" s="14"/>
      <c r="BY697" s="14"/>
      <c r="BZ697" s="14"/>
      <c r="CA697" s="14"/>
      <c r="CB697" s="14"/>
      <c r="CC697" s="14"/>
      <c r="CD697" s="14"/>
      <c r="CE697" s="14"/>
      <c r="CF697" s="14"/>
      <c r="CG697" s="14"/>
      <c r="CH697" s="14"/>
      <c r="CI697" s="14"/>
      <c r="CJ697" s="14"/>
      <c r="CK697" s="14"/>
      <c r="CL697" s="14"/>
      <c r="CM697" s="14"/>
      <c r="CN697" s="14"/>
      <c r="CO697" s="14"/>
      <c r="CP697" s="14"/>
      <c r="CQ697" s="14"/>
      <c r="CR697" s="14"/>
      <c r="CS697" s="14"/>
      <c r="CT697" s="14"/>
      <c r="CU697" s="14"/>
      <c r="CV697" s="14"/>
      <c r="CW697" s="14"/>
      <c r="CX697" s="14"/>
      <c r="CY697" s="14"/>
      <c r="CZ697" s="14"/>
      <c r="DA697" s="14"/>
      <c r="DB697" s="14"/>
      <c r="DC697" s="14"/>
      <c r="DD697" s="14"/>
      <c r="DE697" s="14"/>
      <c r="DF697" s="14"/>
      <c r="DG697" s="14"/>
      <c r="DH697" s="14"/>
      <c r="DI697" s="14"/>
      <c r="DJ697" s="14"/>
      <c r="DK697" s="14"/>
      <c r="DL697" s="14"/>
      <c r="DM697" s="14"/>
      <c r="DN697" s="14"/>
      <c r="DO697" s="14"/>
      <c r="DP697" s="55">
        <v>0</v>
      </c>
      <c r="DQ697" s="66">
        <v>0</v>
      </c>
      <c r="DR697" s="16">
        <v>0</v>
      </c>
      <c r="DS697" s="43">
        <f>PRODUCT(Таблица1[[#This Row],[РЕЙТИНГ НТЛ]:[РЕГ НТЛ]])</f>
        <v>0</v>
      </c>
      <c r="DT697" s="74">
        <f>SUM(Таблица1[[#This Row],[РЕЙТИНГ DPT]:[РЕЙТИНГ НТЛ]])</f>
        <v>0</v>
      </c>
    </row>
    <row r="698" spans="1:124" x14ac:dyDescent="0.25">
      <c r="A698" s="13">
        <v>67</v>
      </c>
      <c r="B698" s="14" t="s">
        <v>294</v>
      </c>
      <c r="C698" s="14" t="s">
        <v>102</v>
      </c>
      <c r="D698" s="14" t="s">
        <v>132</v>
      </c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7">
        <v>9.1999999999999993</v>
      </c>
      <c r="S698" s="17">
        <v>9.6</v>
      </c>
      <c r="T698" s="17">
        <v>9.6</v>
      </c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4"/>
      <c r="BU698" s="14"/>
      <c r="BV698" s="14"/>
      <c r="BW698" s="14"/>
      <c r="BX698" s="14"/>
      <c r="BY698" s="14"/>
      <c r="BZ698" s="14"/>
      <c r="CA698" s="14"/>
      <c r="CB698" s="14"/>
      <c r="CC698" s="14"/>
      <c r="CD698" s="14"/>
      <c r="CE698" s="14"/>
      <c r="CF698" s="14"/>
      <c r="CG698" s="14"/>
      <c r="CH698" s="14"/>
      <c r="CI698" s="14"/>
      <c r="CJ698" s="14"/>
      <c r="CK698" s="14"/>
      <c r="CL698" s="14"/>
      <c r="CM698" s="14"/>
      <c r="CN698" s="14"/>
      <c r="CO698" s="14"/>
      <c r="CP698" s="14"/>
      <c r="CQ698" s="14"/>
      <c r="CR698" s="14"/>
      <c r="CS698" s="14"/>
      <c r="CT698" s="14"/>
      <c r="CU698" s="14"/>
      <c r="CV698" s="14"/>
      <c r="CW698" s="14"/>
      <c r="CX698" s="14"/>
      <c r="CY698" s="14"/>
      <c r="CZ698" s="14"/>
      <c r="DA698" s="14"/>
      <c r="DB698" s="14"/>
      <c r="DC698" s="14"/>
      <c r="DD698" s="14"/>
      <c r="DE698" s="14"/>
      <c r="DF698" s="14"/>
      <c r="DG698" s="14"/>
      <c r="DH698" s="14"/>
      <c r="DI698" s="14"/>
      <c r="DJ698" s="14"/>
      <c r="DK698" s="14"/>
      <c r="DL698" s="14"/>
      <c r="DM698" s="14"/>
      <c r="DN698" s="14"/>
      <c r="DO698" s="14"/>
      <c r="DP698" s="55">
        <v>0</v>
      </c>
      <c r="DQ698" s="66">
        <v>0</v>
      </c>
      <c r="DR698" s="31">
        <v>1</v>
      </c>
      <c r="DS698" s="43">
        <f>PRODUCT(Таблица1[[#This Row],[РЕЙТИНГ НТЛ]:[РЕГ НТЛ]])</f>
        <v>0</v>
      </c>
      <c r="DT698" s="74">
        <f>SUM(Таблица1[[#This Row],[РЕЙТИНГ DPT]:[РЕЙТИНГ НТЛ]])</f>
        <v>0</v>
      </c>
    </row>
    <row r="699" spans="1:124" x14ac:dyDescent="0.25">
      <c r="A699" s="21">
        <v>47</v>
      </c>
      <c r="B699" s="18" t="s">
        <v>222</v>
      </c>
      <c r="C699" s="14" t="s">
        <v>104</v>
      </c>
      <c r="D699" s="18" t="s">
        <v>105</v>
      </c>
      <c r="E699" s="18">
        <v>1</v>
      </c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  <c r="BQ699" s="18"/>
      <c r="BR699" s="18"/>
      <c r="BS699" s="18"/>
      <c r="BT699" s="18"/>
      <c r="BU699" s="18"/>
      <c r="BV699" s="18"/>
      <c r="BW699" s="18"/>
      <c r="BX699" s="18"/>
      <c r="BY699" s="18"/>
      <c r="BZ699" s="18"/>
      <c r="CA699" s="18"/>
      <c r="CB699" s="18"/>
      <c r="CC699" s="18"/>
      <c r="CD699" s="18"/>
      <c r="CE699" s="18"/>
      <c r="CF699" s="18"/>
      <c r="CG699" s="18"/>
      <c r="CH699" s="18"/>
      <c r="CI699" s="18"/>
      <c r="CJ699" s="18"/>
      <c r="CK699" s="18"/>
      <c r="CL699" s="18"/>
      <c r="CM699" s="18"/>
      <c r="CN699" s="18"/>
      <c r="CO699" s="18"/>
      <c r="CP699" s="18"/>
      <c r="CQ699" s="18"/>
      <c r="CR699" s="18"/>
      <c r="CS699" s="18"/>
      <c r="CT699" s="18"/>
      <c r="CU699" s="18"/>
      <c r="CV699" s="18"/>
      <c r="CW699" s="18"/>
      <c r="CX699" s="18"/>
      <c r="CY699" s="18"/>
      <c r="CZ699" s="18"/>
      <c r="DA699" s="18"/>
      <c r="DB699" s="18"/>
      <c r="DC699" s="18"/>
      <c r="DD699" s="18"/>
      <c r="DE699" s="18"/>
      <c r="DF699" s="18"/>
      <c r="DG699" s="18"/>
      <c r="DH699" s="18"/>
      <c r="DI699" s="18"/>
      <c r="DJ699" s="18"/>
      <c r="DK699" s="18"/>
      <c r="DL699" s="18"/>
      <c r="DM699" s="18"/>
      <c r="DN699" s="18"/>
      <c r="DO699" s="18"/>
      <c r="DP699" s="59">
        <v>6</v>
      </c>
      <c r="DQ699" s="66">
        <v>0</v>
      </c>
      <c r="DR699" s="16">
        <v>1</v>
      </c>
      <c r="DS699" s="19">
        <f>PRODUCT(Таблица1[[#This Row],[РЕЙТИНГ НТЛ]:[РЕГ НТЛ]])</f>
        <v>0</v>
      </c>
      <c r="DT699" s="70">
        <f>SUM(Таблица1[[#This Row],[РЕЙТИНГ DPT]:[РЕЙТИНГ НТЛ]])</f>
        <v>6</v>
      </c>
    </row>
    <row r="700" spans="1:124" x14ac:dyDescent="0.25">
      <c r="A700" s="29">
        <v>257</v>
      </c>
      <c r="B700" s="30" t="s">
        <v>402</v>
      </c>
      <c r="C700" s="14" t="s">
        <v>102</v>
      </c>
      <c r="D700" s="30" t="s">
        <v>136</v>
      </c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  <c r="BJ700" s="30"/>
      <c r="BK700" s="30"/>
      <c r="BL700" s="30"/>
      <c r="BM700" s="30"/>
      <c r="BN700" s="30"/>
      <c r="BO700" s="30"/>
      <c r="BP700" s="30"/>
      <c r="BQ700" s="30"/>
      <c r="BR700" s="30"/>
      <c r="BS700" s="30"/>
      <c r="BT700" s="30"/>
      <c r="BU700" s="30"/>
      <c r="BV700" s="30"/>
      <c r="BW700" s="30"/>
      <c r="BX700" s="30"/>
      <c r="BY700" s="30"/>
      <c r="BZ700" s="30"/>
      <c r="CA700" s="30"/>
      <c r="CB700" s="30"/>
      <c r="CC700" s="30"/>
      <c r="CD700" s="30"/>
      <c r="CE700" s="30"/>
      <c r="CF700" s="30"/>
      <c r="CG700" s="37">
        <v>8.8000000000000007</v>
      </c>
      <c r="CH700" s="37">
        <v>8.1999999999999993</v>
      </c>
      <c r="CI700" s="37">
        <v>9.1999999999999993</v>
      </c>
      <c r="CJ700" s="37">
        <v>9</v>
      </c>
      <c r="CK700" s="30"/>
      <c r="CL700" s="30"/>
      <c r="CM700" s="30"/>
      <c r="CN700" s="30"/>
      <c r="CO700" s="30"/>
      <c r="CP700" s="30"/>
      <c r="CQ700" s="30"/>
      <c r="CR700" s="30"/>
      <c r="CS700" s="30"/>
      <c r="CT700" s="30"/>
      <c r="CU700" s="30"/>
      <c r="CV700" s="30"/>
      <c r="CW700" s="30"/>
      <c r="CX700" s="30"/>
      <c r="CY700" s="30"/>
      <c r="CZ700" s="30"/>
      <c r="DA700" s="30"/>
      <c r="DB700" s="30"/>
      <c r="DC700" s="30"/>
      <c r="DD700" s="30"/>
      <c r="DE700" s="30"/>
      <c r="DF700" s="30"/>
      <c r="DG700" s="30"/>
      <c r="DH700" s="30"/>
      <c r="DI700" s="30"/>
      <c r="DJ700" s="30"/>
      <c r="DK700" s="30"/>
      <c r="DL700" s="30"/>
      <c r="DM700" s="30"/>
      <c r="DN700" s="30"/>
      <c r="DO700" s="30"/>
      <c r="DP700" s="55">
        <v>0</v>
      </c>
      <c r="DQ700" s="66">
        <v>0</v>
      </c>
      <c r="DR700" s="31">
        <v>1</v>
      </c>
      <c r="DS700" s="73">
        <f>PRODUCT(Таблица1[[#This Row],[РЕЙТИНГ НТЛ]:[РЕГ НТЛ]])</f>
        <v>0</v>
      </c>
      <c r="DT700" s="74">
        <f>SUM(Таблица1[[#This Row],[РЕЙТИНГ DPT]:[РЕЙТИНГ НТЛ]])</f>
        <v>0</v>
      </c>
    </row>
    <row r="701" spans="1:124" x14ac:dyDescent="0.25">
      <c r="A701" s="21">
        <v>92</v>
      </c>
      <c r="B701" s="18" t="s">
        <v>426</v>
      </c>
      <c r="C701" s="14" t="s">
        <v>102</v>
      </c>
      <c r="D701" s="18" t="s">
        <v>132</v>
      </c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26">
        <v>9.4</v>
      </c>
      <c r="AY701" s="26">
        <v>9.4</v>
      </c>
      <c r="AZ701" s="26">
        <v>10</v>
      </c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  <c r="BZ701" s="18"/>
      <c r="CA701" s="18"/>
      <c r="CB701" s="18"/>
      <c r="CC701" s="18"/>
      <c r="CD701" s="18"/>
      <c r="CE701" s="18"/>
      <c r="CF701" s="18"/>
      <c r="CG701" s="18"/>
      <c r="CH701" s="18"/>
      <c r="CI701" s="18"/>
      <c r="CJ701" s="18"/>
      <c r="CK701" s="18"/>
      <c r="CL701" s="18"/>
      <c r="CM701" s="18"/>
      <c r="CN701" s="18"/>
      <c r="CO701" s="18"/>
      <c r="CP701" s="18"/>
      <c r="CQ701" s="18"/>
      <c r="CR701" s="18"/>
      <c r="CS701" s="18"/>
      <c r="CT701" s="18"/>
      <c r="CU701" s="18"/>
      <c r="CV701" s="18"/>
      <c r="CW701" s="18"/>
      <c r="CX701" s="18"/>
      <c r="CY701" s="18"/>
      <c r="CZ701" s="18"/>
      <c r="DA701" s="18"/>
      <c r="DB701" s="18"/>
      <c r="DC701" s="18"/>
      <c r="DD701" s="18"/>
      <c r="DE701" s="18"/>
      <c r="DF701" s="18"/>
      <c r="DG701" s="18"/>
      <c r="DH701" s="18"/>
      <c r="DI701" s="18"/>
      <c r="DJ701" s="18"/>
      <c r="DK701" s="18"/>
      <c r="DL701" s="18"/>
      <c r="DM701" s="18"/>
      <c r="DN701" s="18"/>
      <c r="DO701" s="18"/>
      <c r="DP701" s="55">
        <v>0</v>
      </c>
      <c r="DQ701" s="66">
        <v>0</v>
      </c>
      <c r="DR701" s="31">
        <v>1</v>
      </c>
      <c r="DS701" s="44">
        <f>PRODUCT(Таблица1[[#This Row],[РЕЙТИНГ НТЛ]:[РЕГ НТЛ]])</f>
        <v>0</v>
      </c>
      <c r="DT701" s="74">
        <f>SUM(Таблица1[[#This Row],[РЕЙТИНГ DPT]:[РЕЙТИНГ НТЛ]])</f>
        <v>0</v>
      </c>
    </row>
    <row r="702" spans="1:124" x14ac:dyDescent="0.25">
      <c r="A702" s="13">
        <v>15</v>
      </c>
      <c r="B702" s="14" t="s">
        <v>265</v>
      </c>
      <c r="C702" s="14" t="s">
        <v>102</v>
      </c>
      <c r="D702" s="14" t="s">
        <v>132</v>
      </c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7">
        <v>8.8000000000000007</v>
      </c>
      <c r="S702" s="17">
        <v>8.4</v>
      </c>
      <c r="T702" s="17">
        <v>8.8000000000000007</v>
      </c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4"/>
      <c r="BU702" s="14"/>
      <c r="BV702" s="14"/>
      <c r="BW702" s="14"/>
      <c r="BX702" s="14"/>
      <c r="BY702" s="14"/>
      <c r="BZ702" s="14"/>
      <c r="CA702" s="14"/>
      <c r="CB702" s="14"/>
      <c r="CC702" s="14"/>
      <c r="CD702" s="14"/>
      <c r="CE702" s="14"/>
      <c r="CF702" s="14"/>
      <c r="CG702" s="14"/>
      <c r="CH702" s="14"/>
      <c r="CI702" s="14"/>
      <c r="CJ702" s="14"/>
      <c r="CK702" s="14"/>
      <c r="CL702" s="14"/>
      <c r="CM702" s="14"/>
      <c r="CN702" s="14"/>
      <c r="CO702" s="14"/>
      <c r="CP702" s="14"/>
      <c r="CQ702" s="14"/>
      <c r="CR702" s="14"/>
      <c r="CS702" s="14"/>
      <c r="CT702" s="14"/>
      <c r="CU702" s="14"/>
      <c r="CV702" s="14"/>
      <c r="CW702" s="14"/>
      <c r="CX702" s="14"/>
      <c r="CY702" s="14"/>
      <c r="CZ702" s="14"/>
      <c r="DA702" s="14"/>
      <c r="DB702" s="14"/>
      <c r="DC702" s="14"/>
      <c r="DD702" s="14"/>
      <c r="DE702" s="14"/>
      <c r="DF702" s="14"/>
      <c r="DG702" s="14"/>
      <c r="DH702" s="14"/>
      <c r="DI702" s="14"/>
      <c r="DJ702" s="14"/>
      <c r="DK702" s="14"/>
      <c r="DL702" s="14"/>
      <c r="DM702" s="14"/>
      <c r="DN702" s="14"/>
      <c r="DO702" s="14"/>
      <c r="DP702" s="55">
        <v>0</v>
      </c>
      <c r="DQ702" s="66">
        <v>0</v>
      </c>
      <c r="DR702" s="16">
        <v>0</v>
      </c>
      <c r="DS702" s="43">
        <f>PRODUCT(Таблица1[[#This Row],[РЕЙТИНГ НТЛ]:[РЕГ НТЛ]])</f>
        <v>0</v>
      </c>
      <c r="DT702" s="74">
        <f>SUM(Таблица1[[#This Row],[РЕЙТИНГ DPT]:[РЕЙТИНГ НТЛ]])</f>
        <v>0</v>
      </c>
    </row>
    <row r="703" spans="1:124" x14ac:dyDescent="0.25">
      <c r="A703" s="13">
        <v>52</v>
      </c>
      <c r="B703" s="14" t="s">
        <v>285</v>
      </c>
      <c r="C703" s="14" t="s">
        <v>102</v>
      </c>
      <c r="D703" s="14" t="s">
        <v>163</v>
      </c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7">
        <v>8.8000000000000007</v>
      </c>
      <c r="S703" s="17">
        <v>8.6</v>
      </c>
      <c r="T703" s="17">
        <v>9.4</v>
      </c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4"/>
      <c r="BU703" s="14"/>
      <c r="BV703" s="14"/>
      <c r="BW703" s="14"/>
      <c r="BX703" s="14"/>
      <c r="BY703" s="14"/>
      <c r="BZ703" s="14"/>
      <c r="CA703" s="14"/>
      <c r="CB703" s="14"/>
      <c r="CC703" s="14"/>
      <c r="CD703" s="14"/>
      <c r="CE703" s="14"/>
      <c r="CF703" s="14"/>
      <c r="CG703" s="14"/>
      <c r="CH703" s="14"/>
      <c r="CI703" s="14"/>
      <c r="CJ703" s="14"/>
      <c r="CK703" s="14"/>
      <c r="CL703" s="14"/>
      <c r="CM703" s="14"/>
      <c r="CN703" s="14"/>
      <c r="CO703" s="14"/>
      <c r="CP703" s="14"/>
      <c r="CQ703" s="14"/>
      <c r="CR703" s="14"/>
      <c r="CS703" s="14"/>
      <c r="CT703" s="14"/>
      <c r="CU703" s="14"/>
      <c r="CV703" s="14"/>
      <c r="CW703" s="14"/>
      <c r="CX703" s="14"/>
      <c r="CY703" s="14"/>
      <c r="CZ703" s="14"/>
      <c r="DA703" s="14"/>
      <c r="DB703" s="14"/>
      <c r="DC703" s="14"/>
      <c r="DD703" s="14"/>
      <c r="DE703" s="14"/>
      <c r="DF703" s="14"/>
      <c r="DG703" s="14"/>
      <c r="DH703" s="14"/>
      <c r="DI703" s="14"/>
      <c r="DJ703" s="14"/>
      <c r="DK703" s="14"/>
      <c r="DL703" s="14"/>
      <c r="DM703" s="14"/>
      <c r="DN703" s="14"/>
      <c r="DO703" s="14"/>
      <c r="DP703" s="55">
        <v>0</v>
      </c>
      <c r="DQ703" s="66">
        <v>0</v>
      </c>
      <c r="DR703" s="16">
        <v>0</v>
      </c>
      <c r="DS703" s="43">
        <f>PRODUCT(Таблица1[[#This Row],[РЕЙТИНГ НТЛ]:[РЕГ НТЛ]])</f>
        <v>0</v>
      </c>
      <c r="DT703" s="74">
        <f>SUM(Таблица1[[#This Row],[РЕЙТИНГ DPT]:[РЕЙТИНГ НТЛ]])</f>
        <v>0</v>
      </c>
    </row>
    <row r="704" spans="1:124" x14ac:dyDescent="0.25">
      <c r="A704" s="29">
        <v>143</v>
      </c>
      <c r="B704" s="30" t="s">
        <v>404</v>
      </c>
      <c r="C704" s="14" t="s">
        <v>111</v>
      </c>
      <c r="D704" s="30" t="s">
        <v>162</v>
      </c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  <c r="BJ704" s="30"/>
      <c r="BK704" s="30"/>
      <c r="BL704" s="30"/>
      <c r="BM704" s="30"/>
      <c r="BN704" s="30"/>
      <c r="BO704" s="30"/>
      <c r="BP704" s="30"/>
      <c r="BQ704" s="30"/>
      <c r="BR704" s="30"/>
      <c r="BS704" s="30"/>
      <c r="BT704" s="30"/>
      <c r="BU704" s="30"/>
      <c r="BV704" s="30"/>
      <c r="BW704" s="30"/>
      <c r="BX704" s="30"/>
      <c r="BY704" s="30"/>
      <c r="BZ704" s="30"/>
      <c r="CA704" s="30"/>
      <c r="CB704" s="30"/>
      <c r="CC704" s="30"/>
      <c r="CD704" s="30"/>
      <c r="CE704" s="30"/>
      <c r="CF704" s="30"/>
      <c r="CG704" s="30"/>
      <c r="CH704" s="30"/>
      <c r="CI704" s="30"/>
      <c r="CJ704" s="30"/>
      <c r="CK704" s="30"/>
      <c r="CL704" s="30"/>
      <c r="CM704" s="30"/>
      <c r="CN704" s="37">
        <v>9.1999999999999993</v>
      </c>
      <c r="CO704" s="37">
        <v>9.1999999999999993</v>
      </c>
      <c r="CP704" s="37">
        <v>9.6</v>
      </c>
      <c r="CQ704" s="30"/>
      <c r="CR704" s="30"/>
      <c r="CS704" s="30"/>
      <c r="CT704" s="30"/>
      <c r="CU704" s="30"/>
      <c r="CV704" s="30"/>
      <c r="CW704" s="30"/>
      <c r="CX704" s="30"/>
      <c r="CY704" s="30"/>
      <c r="CZ704" s="30"/>
      <c r="DA704" s="30"/>
      <c r="DB704" s="30"/>
      <c r="DC704" s="30"/>
      <c r="DD704" s="30"/>
      <c r="DE704" s="30"/>
      <c r="DF704" s="30"/>
      <c r="DG704" s="30"/>
      <c r="DH704" s="30"/>
      <c r="DI704" s="30"/>
      <c r="DJ704" s="30"/>
      <c r="DK704" s="30"/>
      <c r="DL704" s="30"/>
      <c r="DM704" s="30"/>
      <c r="DN704" s="30"/>
      <c r="DO704" s="30"/>
      <c r="DP704" s="55">
        <v>0</v>
      </c>
      <c r="DQ704" s="66">
        <v>0</v>
      </c>
      <c r="DR704" s="31">
        <v>1</v>
      </c>
      <c r="DS704" s="73">
        <f>PRODUCT(Таблица1[[#This Row],[РЕЙТИНГ НТЛ]:[РЕГ НТЛ]])</f>
        <v>0</v>
      </c>
      <c r="DT704" s="74">
        <f>SUM(Таблица1[[#This Row],[РЕЙТИНГ DPT]:[РЕЙТИНГ НТЛ]])</f>
        <v>0</v>
      </c>
    </row>
    <row r="705" spans="1:124" x14ac:dyDescent="0.25">
      <c r="A705" s="13">
        <v>243</v>
      </c>
      <c r="B705" s="14" t="s">
        <v>331</v>
      </c>
      <c r="C705" s="14" t="s">
        <v>111</v>
      </c>
      <c r="D705" s="14" t="s">
        <v>162</v>
      </c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7">
        <v>9.1999999999999993</v>
      </c>
      <c r="BB705" s="17">
        <v>9.1999999999999993</v>
      </c>
      <c r="BC705" s="17">
        <v>9.8000000000000007</v>
      </c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4"/>
      <c r="BU705" s="14"/>
      <c r="BV705" s="14"/>
      <c r="BW705" s="14"/>
      <c r="BX705" s="14"/>
      <c r="BY705" s="14"/>
      <c r="BZ705" s="14"/>
      <c r="CA705" s="14"/>
      <c r="CB705" s="14"/>
      <c r="CC705" s="14"/>
      <c r="CD705" s="14"/>
      <c r="CE705" s="14"/>
      <c r="CF705" s="14"/>
      <c r="CG705" s="14"/>
      <c r="CH705" s="14"/>
      <c r="CI705" s="14"/>
      <c r="CJ705" s="14"/>
      <c r="CK705" s="14"/>
      <c r="CL705" s="14"/>
      <c r="CM705" s="14"/>
      <c r="CN705" s="14"/>
      <c r="CO705" s="14"/>
      <c r="CP705" s="14"/>
      <c r="CQ705" s="14"/>
      <c r="CR705" s="14"/>
      <c r="CS705" s="14"/>
      <c r="CT705" s="14"/>
      <c r="CU705" s="14"/>
      <c r="CV705" s="14"/>
      <c r="CW705" s="14"/>
      <c r="CX705" s="14"/>
      <c r="CY705" s="14"/>
      <c r="CZ705" s="14"/>
      <c r="DA705" s="14"/>
      <c r="DB705" s="14"/>
      <c r="DC705" s="14"/>
      <c r="DD705" s="14"/>
      <c r="DE705" s="14"/>
      <c r="DF705" s="14"/>
      <c r="DG705" s="14"/>
      <c r="DH705" s="14"/>
      <c r="DI705" s="14"/>
      <c r="DJ705" s="14"/>
      <c r="DK705" s="14"/>
      <c r="DL705" s="14"/>
      <c r="DM705" s="14"/>
      <c r="DN705" s="14"/>
      <c r="DO705" s="14"/>
      <c r="DP705" s="55">
        <v>0</v>
      </c>
      <c r="DQ705" s="66">
        <v>0</v>
      </c>
      <c r="DR705" s="16">
        <v>1</v>
      </c>
      <c r="DS705" s="43">
        <f>PRODUCT(Таблица1[[#This Row],[РЕЙТИНГ НТЛ]:[РЕГ НТЛ]])</f>
        <v>0</v>
      </c>
      <c r="DT705" s="74">
        <f>SUM(Таблица1[[#This Row],[РЕЙТИНГ DPT]:[РЕЙТИНГ НТЛ]])</f>
        <v>0</v>
      </c>
    </row>
    <row r="706" spans="1:124" x14ac:dyDescent="0.25">
      <c r="A706" s="13">
        <v>249</v>
      </c>
      <c r="B706" s="14" t="s">
        <v>359</v>
      </c>
      <c r="C706" s="14" t="s">
        <v>111</v>
      </c>
      <c r="D706" s="14" t="s">
        <v>162</v>
      </c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7">
        <v>8.8000000000000007</v>
      </c>
      <c r="BB706" s="17">
        <v>8</v>
      </c>
      <c r="BC706" s="17">
        <v>8.6</v>
      </c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4"/>
      <c r="BU706" s="14"/>
      <c r="BV706" s="14"/>
      <c r="BW706" s="14"/>
      <c r="BX706" s="14"/>
      <c r="BY706" s="14"/>
      <c r="BZ706" s="14"/>
      <c r="CA706" s="14"/>
      <c r="CB706" s="14"/>
      <c r="CC706" s="14"/>
      <c r="CD706" s="14"/>
      <c r="CE706" s="14"/>
      <c r="CF706" s="14"/>
      <c r="CG706" s="14"/>
      <c r="CH706" s="14"/>
      <c r="CI706" s="14"/>
      <c r="CJ706" s="14"/>
      <c r="CK706" s="14"/>
      <c r="CL706" s="14"/>
      <c r="CM706" s="14"/>
      <c r="CN706" s="14"/>
      <c r="CO706" s="14"/>
      <c r="CP706" s="14"/>
      <c r="CQ706" s="14"/>
      <c r="CR706" s="14"/>
      <c r="CS706" s="14"/>
      <c r="CT706" s="14"/>
      <c r="CU706" s="14"/>
      <c r="CV706" s="14"/>
      <c r="CW706" s="14"/>
      <c r="CX706" s="14"/>
      <c r="CY706" s="14"/>
      <c r="CZ706" s="14"/>
      <c r="DA706" s="14"/>
      <c r="DB706" s="14"/>
      <c r="DC706" s="14"/>
      <c r="DD706" s="14"/>
      <c r="DE706" s="14"/>
      <c r="DF706" s="14"/>
      <c r="DG706" s="14"/>
      <c r="DH706" s="14"/>
      <c r="DI706" s="14"/>
      <c r="DJ706" s="14"/>
      <c r="DK706" s="14"/>
      <c r="DL706" s="14"/>
      <c r="DM706" s="14"/>
      <c r="DN706" s="14"/>
      <c r="DO706" s="14"/>
      <c r="DP706" s="55">
        <v>0</v>
      </c>
      <c r="DQ706" s="66">
        <v>0</v>
      </c>
      <c r="DR706" s="16">
        <v>1</v>
      </c>
      <c r="DS706" s="43">
        <f>PRODUCT(Таблица1[[#This Row],[РЕЙТИНГ НТЛ]:[РЕГ НТЛ]])</f>
        <v>0</v>
      </c>
      <c r="DT706" s="74">
        <f>SUM(Таблица1[[#This Row],[РЕЙТИНГ DPT]:[РЕЙТИНГ НТЛ]])</f>
        <v>0</v>
      </c>
    </row>
    <row r="707" spans="1:124" x14ac:dyDescent="0.25">
      <c r="A707" s="13">
        <v>250</v>
      </c>
      <c r="B707" s="14" t="s">
        <v>360</v>
      </c>
      <c r="C707" s="14" t="s">
        <v>111</v>
      </c>
      <c r="D707" s="14" t="s">
        <v>162</v>
      </c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7">
        <v>8.6</v>
      </c>
      <c r="BB707" s="17">
        <v>8.1999999999999993</v>
      </c>
      <c r="BC707" s="17">
        <v>8.6</v>
      </c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4"/>
      <c r="BU707" s="14"/>
      <c r="BV707" s="14"/>
      <c r="BW707" s="14"/>
      <c r="BX707" s="14"/>
      <c r="BY707" s="14"/>
      <c r="BZ707" s="14"/>
      <c r="CA707" s="14"/>
      <c r="CB707" s="14"/>
      <c r="CC707" s="14"/>
      <c r="CD707" s="14"/>
      <c r="CE707" s="14"/>
      <c r="CF707" s="14"/>
      <c r="CG707" s="14"/>
      <c r="CH707" s="14"/>
      <c r="CI707" s="14"/>
      <c r="CJ707" s="14"/>
      <c r="CK707" s="14"/>
      <c r="CL707" s="14"/>
      <c r="CM707" s="14"/>
      <c r="CN707" s="14"/>
      <c r="CO707" s="14"/>
      <c r="CP707" s="14"/>
      <c r="CQ707" s="14"/>
      <c r="CR707" s="14"/>
      <c r="CS707" s="14"/>
      <c r="CT707" s="14"/>
      <c r="CU707" s="14"/>
      <c r="CV707" s="14"/>
      <c r="CW707" s="14"/>
      <c r="CX707" s="14"/>
      <c r="CY707" s="14"/>
      <c r="CZ707" s="14"/>
      <c r="DA707" s="14"/>
      <c r="DB707" s="14"/>
      <c r="DC707" s="14"/>
      <c r="DD707" s="14"/>
      <c r="DE707" s="14"/>
      <c r="DF707" s="14"/>
      <c r="DG707" s="14"/>
      <c r="DH707" s="14"/>
      <c r="DI707" s="14"/>
      <c r="DJ707" s="14"/>
      <c r="DK707" s="14"/>
      <c r="DL707" s="14"/>
      <c r="DM707" s="14"/>
      <c r="DN707" s="14"/>
      <c r="DO707" s="14"/>
      <c r="DP707" s="55">
        <v>0</v>
      </c>
      <c r="DQ707" s="66">
        <v>0</v>
      </c>
      <c r="DR707" s="16">
        <v>1</v>
      </c>
      <c r="DS707" s="43">
        <f>PRODUCT(Таблица1[[#This Row],[РЕЙТИНГ НТЛ]:[РЕГ НТЛ]])</f>
        <v>0</v>
      </c>
      <c r="DT707" s="74">
        <f>SUM(Таблица1[[#This Row],[РЕЙТИНГ DPT]:[РЕЙТИНГ НТЛ]])</f>
        <v>0</v>
      </c>
    </row>
    <row r="708" spans="1:124" x14ac:dyDescent="0.25">
      <c r="A708" s="13">
        <v>63</v>
      </c>
      <c r="B708" s="14" t="s">
        <v>292</v>
      </c>
      <c r="C708" s="14" t="s">
        <v>111</v>
      </c>
      <c r="D708" s="14" t="s">
        <v>162</v>
      </c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7">
        <v>9.1999999999999993</v>
      </c>
      <c r="S708" s="17">
        <v>9.4</v>
      </c>
      <c r="T708" s="17">
        <v>9.1999999999999993</v>
      </c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4"/>
      <c r="BU708" s="14"/>
      <c r="BV708" s="14"/>
      <c r="BW708" s="14"/>
      <c r="BX708" s="14"/>
      <c r="BY708" s="14"/>
      <c r="BZ708" s="14"/>
      <c r="CA708" s="14"/>
      <c r="CB708" s="14"/>
      <c r="CC708" s="14"/>
      <c r="CD708" s="14"/>
      <c r="CE708" s="14"/>
      <c r="CF708" s="14"/>
      <c r="CG708" s="14"/>
      <c r="CH708" s="14"/>
      <c r="CI708" s="14"/>
      <c r="CJ708" s="14"/>
      <c r="CK708" s="14"/>
      <c r="CL708" s="14"/>
      <c r="CM708" s="14"/>
      <c r="CN708" s="14"/>
      <c r="CO708" s="14"/>
      <c r="CP708" s="14"/>
      <c r="CQ708" s="14"/>
      <c r="CR708" s="14"/>
      <c r="CS708" s="14"/>
      <c r="CT708" s="14"/>
      <c r="CU708" s="14"/>
      <c r="CV708" s="14"/>
      <c r="CW708" s="14"/>
      <c r="CX708" s="14"/>
      <c r="CY708" s="14"/>
      <c r="CZ708" s="14"/>
      <c r="DA708" s="14"/>
      <c r="DB708" s="14"/>
      <c r="DC708" s="14"/>
      <c r="DD708" s="14"/>
      <c r="DE708" s="14"/>
      <c r="DF708" s="14"/>
      <c r="DG708" s="14"/>
      <c r="DH708" s="14"/>
      <c r="DI708" s="14"/>
      <c r="DJ708" s="14"/>
      <c r="DK708" s="14"/>
      <c r="DL708" s="14"/>
      <c r="DM708" s="14"/>
      <c r="DN708" s="14"/>
      <c r="DO708" s="14"/>
      <c r="DP708" s="55">
        <v>0</v>
      </c>
      <c r="DQ708" s="66">
        <v>0</v>
      </c>
      <c r="DR708" s="16">
        <v>1</v>
      </c>
      <c r="DS708" s="43">
        <f>PRODUCT(Таблица1[[#This Row],[РЕЙТИНГ НТЛ]:[РЕГ НТЛ]])</f>
        <v>0</v>
      </c>
      <c r="DT708" s="74">
        <f>SUM(Таблица1[[#This Row],[РЕЙТИНГ DPT]:[РЕЙТИНГ НТЛ]])</f>
        <v>0</v>
      </c>
    </row>
    <row r="709" spans="1:124" x14ac:dyDescent="0.25">
      <c r="A709" s="13">
        <v>68</v>
      </c>
      <c r="B709" s="14" t="s">
        <v>295</v>
      </c>
      <c r="C709" s="14" t="s">
        <v>111</v>
      </c>
      <c r="D709" s="14" t="s">
        <v>162</v>
      </c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7">
        <v>9</v>
      </c>
      <c r="S709" s="17">
        <v>8.1999999999999993</v>
      </c>
      <c r="T709" s="17">
        <v>8.1999999999999993</v>
      </c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4"/>
      <c r="BU709" s="14"/>
      <c r="BV709" s="14"/>
      <c r="BW709" s="14"/>
      <c r="BX709" s="14"/>
      <c r="BY709" s="14"/>
      <c r="BZ709" s="14"/>
      <c r="CA709" s="14"/>
      <c r="CB709" s="14"/>
      <c r="CC709" s="14"/>
      <c r="CD709" s="14"/>
      <c r="CE709" s="14"/>
      <c r="CF709" s="14"/>
      <c r="CG709" s="14"/>
      <c r="CH709" s="14"/>
      <c r="CI709" s="14"/>
      <c r="CJ709" s="14"/>
      <c r="CK709" s="14"/>
      <c r="CL709" s="14"/>
      <c r="CM709" s="14"/>
      <c r="CN709" s="14"/>
      <c r="CO709" s="14"/>
      <c r="CP709" s="14"/>
      <c r="CQ709" s="14"/>
      <c r="CR709" s="14"/>
      <c r="CS709" s="14"/>
      <c r="CT709" s="14"/>
      <c r="CU709" s="14"/>
      <c r="CV709" s="14"/>
      <c r="CW709" s="14"/>
      <c r="CX709" s="14"/>
      <c r="CY709" s="14"/>
      <c r="CZ709" s="14"/>
      <c r="DA709" s="14"/>
      <c r="DB709" s="14"/>
      <c r="DC709" s="14"/>
      <c r="DD709" s="14"/>
      <c r="DE709" s="14"/>
      <c r="DF709" s="14"/>
      <c r="DG709" s="14"/>
      <c r="DH709" s="14"/>
      <c r="DI709" s="14"/>
      <c r="DJ709" s="14"/>
      <c r="DK709" s="14"/>
      <c r="DL709" s="14"/>
      <c r="DM709" s="14"/>
      <c r="DN709" s="14"/>
      <c r="DO709" s="14"/>
      <c r="DP709" s="55">
        <v>0</v>
      </c>
      <c r="DQ709" s="66">
        <v>0</v>
      </c>
      <c r="DR709" s="16">
        <v>1</v>
      </c>
      <c r="DS709" s="43">
        <f>PRODUCT(Таблица1[[#This Row],[РЕЙТИНГ НТЛ]:[РЕГ НТЛ]])</f>
        <v>0</v>
      </c>
      <c r="DT709" s="74">
        <f>SUM(Таблица1[[#This Row],[РЕЙТИНГ DPT]:[РЕЙТИНГ НТЛ]])</f>
        <v>0</v>
      </c>
    </row>
    <row r="710" spans="1:124" x14ac:dyDescent="0.25">
      <c r="A710" s="21">
        <v>78</v>
      </c>
      <c r="B710" s="18" t="s">
        <v>351</v>
      </c>
      <c r="C710" s="14" t="s">
        <v>111</v>
      </c>
      <c r="D710" s="18" t="s">
        <v>162</v>
      </c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26">
        <v>8.8000000000000007</v>
      </c>
      <c r="BB710" s="26">
        <v>8.6</v>
      </c>
      <c r="BC710" s="26">
        <v>9.1999999999999993</v>
      </c>
      <c r="BD710" s="18"/>
      <c r="BE710" s="18"/>
      <c r="BF710" s="18"/>
      <c r="BG710" s="18"/>
      <c r="BH710" s="18"/>
      <c r="BI710" s="18"/>
      <c r="BJ710" s="18"/>
      <c r="BK710" s="18"/>
      <c r="BL710" s="18"/>
      <c r="BM710" s="18"/>
      <c r="BN710" s="18"/>
      <c r="BO710" s="18"/>
      <c r="BP710" s="18"/>
      <c r="BQ710" s="18"/>
      <c r="BR710" s="18"/>
      <c r="BS710" s="18"/>
      <c r="BT710" s="18"/>
      <c r="BU710" s="18"/>
      <c r="BV710" s="18"/>
      <c r="BW710" s="18"/>
      <c r="BX710" s="18"/>
      <c r="BY710" s="18"/>
      <c r="BZ710" s="18"/>
      <c r="CA710" s="18"/>
      <c r="CB710" s="18"/>
      <c r="CC710" s="18"/>
      <c r="CD710" s="18"/>
      <c r="CE710" s="18"/>
      <c r="CF710" s="18"/>
      <c r="CG710" s="18"/>
      <c r="CH710" s="18"/>
      <c r="CI710" s="18"/>
      <c r="CJ710" s="18"/>
      <c r="CK710" s="18"/>
      <c r="CL710" s="18"/>
      <c r="CM710" s="18"/>
      <c r="CN710" s="18"/>
      <c r="CO710" s="18"/>
      <c r="CP710" s="18"/>
      <c r="CQ710" s="18"/>
      <c r="CR710" s="18"/>
      <c r="CS710" s="18"/>
      <c r="CT710" s="18"/>
      <c r="CU710" s="18"/>
      <c r="CV710" s="18"/>
      <c r="CW710" s="18"/>
      <c r="CX710" s="18"/>
      <c r="CY710" s="18"/>
      <c r="CZ710" s="18"/>
      <c r="DA710" s="18"/>
      <c r="DB710" s="18"/>
      <c r="DC710" s="18"/>
      <c r="DD710" s="18"/>
      <c r="DE710" s="18"/>
      <c r="DF710" s="18"/>
      <c r="DG710" s="18"/>
      <c r="DH710" s="18"/>
      <c r="DI710" s="18"/>
      <c r="DJ710" s="18"/>
      <c r="DK710" s="18"/>
      <c r="DL710" s="18"/>
      <c r="DM710" s="18"/>
      <c r="DN710" s="18"/>
      <c r="DO710" s="18"/>
      <c r="DP710" s="55">
        <v>0</v>
      </c>
      <c r="DQ710" s="66">
        <v>0</v>
      </c>
      <c r="DR710" s="16">
        <v>1</v>
      </c>
      <c r="DS710" s="44">
        <f>PRODUCT(Таблица1[[#This Row],[РЕЙТИНГ НТЛ]:[РЕГ НТЛ]])</f>
        <v>0</v>
      </c>
      <c r="DT710" s="74">
        <f>SUM(Таблица1[[#This Row],[РЕЙТИНГ DPT]:[РЕЙТИНГ НТЛ]])</f>
        <v>0</v>
      </c>
    </row>
    <row r="711" spans="1:124" x14ac:dyDescent="0.25">
      <c r="A711" s="13">
        <v>81</v>
      </c>
      <c r="B711" s="14" t="s">
        <v>427</v>
      </c>
      <c r="C711" s="14" t="s">
        <v>111</v>
      </c>
      <c r="D711" s="14" t="s">
        <v>162</v>
      </c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7">
        <v>9.1999999999999993</v>
      </c>
      <c r="AQ711" s="17">
        <v>9</v>
      </c>
      <c r="AR711" s="17">
        <v>9.4</v>
      </c>
      <c r="AS711" s="17">
        <v>9.1999999999999993</v>
      </c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4"/>
      <c r="BU711" s="14"/>
      <c r="BV711" s="14"/>
      <c r="BW711" s="14"/>
      <c r="BX711" s="14"/>
      <c r="BY711" s="14"/>
      <c r="BZ711" s="14"/>
      <c r="CA711" s="14"/>
      <c r="CB711" s="14"/>
      <c r="CC711" s="14"/>
      <c r="CD711" s="14"/>
      <c r="CE711" s="14"/>
      <c r="CF711" s="14"/>
      <c r="CG711" s="14"/>
      <c r="CH711" s="14"/>
      <c r="CI711" s="14"/>
      <c r="CJ711" s="14"/>
      <c r="CK711" s="14"/>
      <c r="CL711" s="14"/>
      <c r="CM711" s="14"/>
      <c r="CN711" s="14"/>
      <c r="CO711" s="14"/>
      <c r="CP711" s="14"/>
      <c r="CQ711" s="14"/>
      <c r="CR711" s="14"/>
      <c r="CS711" s="14"/>
      <c r="CT711" s="14"/>
      <c r="CU711" s="14"/>
      <c r="CV711" s="14"/>
      <c r="CW711" s="14"/>
      <c r="CX711" s="14"/>
      <c r="CY711" s="14"/>
      <c r="CZ711" s="14"/>
      <c r="DA711" s="14"/>
      <c r="DB711" s="14"/>
      <c r="DC711" s="14"/>
      <c r="DD711" s="14"/>
      <c r="DE711" s="14"/>
      <c r="DF711" s="14"/>
      <c r="DG711" s="14"/>
      <c r="DH711" s="14"/>
      <c r="DI711" s="14"/>
      <c r="DJ711" s="14"/>
      <c r="DK711" s="14"/>
      <c r="DL711" s="14"/>
      <c r="DM711" s="14"/>
      <c r="DN711" s="14"/>
      <c r="DO711" s="14"/>
      <c r="DP711" s="55">
        <v>0</v>
      </c>
      <c r="DQ711" s="66">
        <v>0</v>
      </c>
      <c r="DR711" s="31">
        <v>1</v>
      </c>
      <c r="DS711" s="43">
        <f>PRODUCT(Таблица1[[#This Row],[РЕЙТИНГ НТЛ]:[РЕГ НТЛ]])</f>
        <v>0</v>
      </c>
      <c r="DT711" s="74">
        <f>SUM(Таблица1[[#This Row],[РЕЙТИНГ DPT]:[РЕЙТИНГ НТЛ]])</f>
        <v>0</v>
      </c>
    </row>
    <row r="712" spans="1:124" x14ac:dyDescent="0.25">
      <c r="A712" s="21">
        <v>117</v>
      </c>
      <c r="B712" s="18" t="s">
        <v>339</v>
      </c>
      <c r="C712" s="14" t="s">
        <v>111</v>
      </c>
      <c r="D712" s="18" t="s">
        <v>162</v>
      </c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26">
        <v>9</v>
      </c>
      <c r="AU712" s="26">
        <v>8.4</v>
      </c>
      <c r="AV712" s="26">
        <v>8.8000000000000007</v>
      </c>
      <c r="AW712" s="26">
        <v>8.1999999999999993</v>
      </c>
      <c r="AX712" s="18"/>
      <c r="AY712" s="18"/>
      <c r="AZ712" s="18"/>
      <c r="BA712" s="18"/>
      <c r="BB712" s="18"/>
      <c r="BC712" s="18"/>
      <c r="BD712" s="18"/>
      <c r="BE712" s="18"/>
      <c r="BF712" s="18"/>
      <c r="BG712" s="18"/>
      <c r="BH712" s="18"/>
      <c r="BI712" s="18"/>
      <c r="BJ712" s="18"/>
      <c r="BK712" s="18"/>
      <c r="BL712" s="18"/>
      <c r="BM712" s="18"/>
      <c r="BN712" s="18"/>
      <c r="BO712" s="18"/>
      <c r="BP712" s="18"/>
      <c r="BQ712" s="18"/>
      <c r="BR712" s="18"/>
      <c r="BS712" s="18"/>
      <c r="BT712" s="18"/>
      <c r="BU712" s="18"/>
      <c r="BV712" s="18"/>
      <c r="BW712" s="18"/>
      <c r="BX712" s="18"/>
      <c r="BY712" s="18"/>
      <c r="BZ712" s="18"/>
      <c r="CA712" s="18"/>
      <c r="CB712" s="18"/>
      <c r="CC712" s="18"/>
      <c r="CD712" s="18"/>
      <c r="CE712" s="18"/>
      <c r="CF712" s="18"/>
      <c r="CG712" s="18"/>
      <c r="CH712" s="18"/>
      <c r="CI712" s="18"/>
      <c r="CJ712" s="18"/>
      <c r="CK712" s="18"/>
      <c r="CL712" s="18"/>
      <c r="CM712" s="18"/>
      <c r="CN712" s="18"/>
      <c r="CO712" s="18"/>
      <c r="CP712" s="18"/>
      <c r="CQ712" s="18"/>
      <c r="CR712" s="18"/>
      <c r="CS712" s="18"/>
      <c r="CT712" s="18"/>
      <c r="CU712" s="18"/>
      <c r="CV712" s="18"/>
      <c r="CW712" s="18"/>
      <c r="CX712" s="18"/>
      <c r="CY712" s="18"/>
      <c r="CZ712" s="18"/>
      <c r="DA712" s="18"/>
      <c r="DB712" s="18"/>
      <c r="DC712" s="18"/>
      <c r="DD712" s="18"/>
      <c r="DE712" s="18"/>
      <c r="DF712" s="18"/>
      <c r="DG712" s="18"/>
      <c r="DH712" s="18"/>
      <c r="DI712" s="18"/>
      <c r="DJ712" s="18"/>
      <c r="DK712" s="18"/>
      <c r="DL712" s="18"/>
      <c r="DM712" s="18"/>
      <c r="DN712" s="18"/>
      <c r="DO712" s="18"/>
      <c r="DP712" s="55">
        <v>0</v>
      </c>
      <c r="DQ712" s="66">
        <v>0</v>
      </c>
      <c r="DR712" s="31">
        <v>1</v>
      </c>
      <c r="DS712" s="44">
        <f>PRODUCT(Таблица1[[#This Row],[РЕЙТИНГ НТЛ]:[РЕГ НТЛ]])</f>
        <v>0</v>
      </c>
      <c r="DT712" s="74">
        <f>SUM(Таблица1[[#This Row],[РЕЙТИНГ DPT]:[РЕЙТИНГ НТЛ]])</f>
        <v>0</v>
      </c>
    </row>
    <row r="713" spans="1:124" x14ac:dyDescent="0.25">
      <c r="A713" s="29">
        <v>159</v>
      </c>
      <c r="B713" s="30" t="s">
        <v>401</v>
      </c>
      <c r="C713" s="14" t="s">
        <v>111</v>
      </c>
      <c r="D713" s="30" t="s">
        <v>162</v>
      </c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  <c r="BJ713" s="30"/>
      <c r="BK713" s="30"/>
      <c r="BL713" s="30"/>
      <c r="BM713" s="30"/>
      <c r="BN713" s="30"/>
      <c r="BO713" s="30"/>
      <c r="BP713" s="30"/>
      <c r="BQ713" s="30"/>
      <c r="BR713" s="30"/>
      <c r="BS713" s="30"/>
      <c r="BT713" s="30"/>
      <c r="BU713" s="30"/>
      <c r="BV713" s="30"/>
      <c r="BW713" s="30"/>
      <c r="BX713" s="30"/>
      <c r="BY713" s="30"/>
      <c r="BZ713" s="30"/>
      <c r="CA713" s="30"/>
      <c r="CB713" s="30"/>
      <c r="CC713" s="30"/>
      <c r="CD713" s="30"/>
      <c r="CE713" s="30"/>
      <c r="CF713" s="30"/>
      <c r="CG713" s="37">
        <v>8.8000000000000007</v>
      </c>
      <c r="CH713" s="37">
        <v>8.4</v>
      </c>
      <c r="CI713" s="37">
        <v>9.1999999999999993</v>
      </c>
      <c r="CJ713" s="37">
        <v>9.4</v>
      </c>
      <c r="CK713" s="30"/>
      <c r="CL713" s="30"/>
      <c r="CM713" s="30"/>
      <c r="CN713" s="30"/>
      <c r="CO713" s="30"/>
      <c r="CP713" s="30"/>
      <c r="CQ713" s="30"/>
      <c r="CR713" s="30"/>
      <c r="CS713" s="30"/>
      <c r="CT713" s="30"/>
      <c r="CU713" s="30"/>
      <c r="CV713" s="30"/>
      <c r="CW713" s="30"/>
      <c r="CX713" s="30"/>
      <c r="CY713" s="30"/>
      <c r="CZ713" s="30"/>
      <c r="DA713" s="30"/>
      <c r="DB713" s="30"/>
      <c r="DC713" s="30"/>
      <c r="DD713" s="30"/>
      <c r="DE713" s="30"/>
      <c r="DF713" s="30"/>
      <c r="DG713" s="30"/>
      <c r="DH713" s="30"/>
      <c r="DI713" s="30"/>
      <c r="DJ713" s="30"/>
      <c r="DK713" s="30"/>
      <c r="DL713" s="30"/>
      <c r="DM713" s="30"/>
      <c r="DN713" s="30"/>
      <c r="DO713" s="30"/>
      <c r="DP713" s="55">
        <v>0</v>
      </c>
      <c r="DQ713" s="66">
        <v>0</v>
      </c>
      <c r="DR713" s="31">
        <v>1</v>
      </c>
      <c r="DS713" s="73">
        <f>PRODUCT(Таблица1[[#This Row],[РЕЙТИНГ НТЛ]:[РЕГ НТЛ]])</f>
        <v>0</v>
      </c>
      <c r="DT713" s="74">
        <f>SUM(Таблица1[[#This Row],[РЕЙТИНГ DPT]:[РЕЙТИНГ НТЛ]])</f>
        <v>0</v>
      </c>
    </row>
    <row r="714" spans="1:124" x14ac:dyDescent="0.25">
      <c r="A714" s="13">
        <v>14</v>
      </c>
      <c r="B714" s="14" t="s">
        <v>264</v>
      </c>
      <c r="C714" s="14" t="s">
        <v>111</v>
      </c>
      <c r="D714" s="14" t="s">
        <v>162</v>
      </c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7">
        <v>9.4</v>
      </c>
      <c r="S714" s="17">
        <v>9.4</v>
      </c>
      <c r="T714" s="17">
        <v>9.6</v>
      </c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4"/>
      <c r="BU714" s="14"/>
      <c r="BV714" s="14"/>
      <c r="BW714" s="14"/>
      <c r="BX714" s="14"/>
      <c r="BY714" s="14"/>
      <c r="BZ714" s="14"/>
      <c r="CA714" s="14"/>
      <c r="CB714" s="14"/>
      <c r="CC714" s="14"/>
      <c r="CD714" s="14"/>
      <c r="CE714" s="14"/>
      <c r="CF714" s="14"/>
      <c r="CG714" s="14"/>
      <c r="CH714" s="14"/>
      <c r="CI714" s="14"/>
      <c r="CJ714" s="14"/>
      <c r="CK714" s="14"/>
      <c r="CL714" s="14"/>
      <c r="CM714" s="14"/>
      <c r="CN714" s="14"/>
      <c r="CO714" s="14"/>
      <c r="CP714" s="14"/>
      <c r="CQ714" s="14"/>
      <c r="CR714" s="14"/>
      <c r="CS714" s="14"/>
      <c r="CT714" s="14"/>
      <c r="CU714" s="14"/>
      <c r="CV714" s="14"/>
      <c r="CW714" s="14"/>
      <c r="CX714" s="14"/>
      <c r="CY714" s="14"/>
      <c r="CZ714" s="14"/>
      <c r="DA714" s="14"/>
      <c r="DB714" s="14"/>
      <c r="DC714" s="14"/>
      <c r="DD714" s="14"/>
      <c r="DE714" s="14"/>
      <c r="DF714" s="14"/>
      <c r="DG714" s="14"/>
      <c r="DH714" s="14"/>
      <c r="DI714" s="14"/>
      <c r="DJ714" s="14"/>
      <c r="DK714" s="14"/>
      <c r="DL714" s="14"/>
      <c r="DM714" s="14"/>
      <c r="DN714" s="14"/>
      <c r="DO714" s="14"/>
      <c r="DP714" s="55">
        <v>0</v>
      </c>
      <c r="DQ714" s="66">
        <v>0</v>
      </c>
      <c r="DR714" s="31">
        <v>1</v>
      </c>
      <c r="DS714" s="43">
        <f>PRODUCT(Таблица1[[#This Row],[РЕЙТИНГ НТЛ]:[РЕГ НТЛ]])</f>
        <v>0</v>
      </c>
      <c r="DT714" s="74">
        <f>SUM(Таблица1[[#This Row],[РЕЙТИНГ DPT]:[РЕЙТИНГ НТЛ]])</f>
        <v>0</v>
      </c>
    </row>
    <row r="715" spans="1:124" x14ac:dyDescent="0.25">
      <c r="A715" s="13">
        <v>49</v>
      </c>
      <c r="B715" s="14" t="s">
        <v>282</v>
      </c>
      <c r="C715" s="14" t="s">
        <v>111</v>
      </c>
      <c r="D715" s="14" t="s">
        <v>162</v>
      </c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7">
        <v>8.1999999999999993</v>
      </c>
      <c r="S715" s="17">
        <v>8</v>
      </c>
      <c r="T715" s="17">
        <v>8.6</v>
      </c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4"/>
      <c r="BU715" s="14"/>
      <c r="BV715" s="14"/>
      <c r="BW715" s="14"/>
      <c r="BX715" s="14"/>
      <c r="BY715" s="14"/>
      <c r="BZ715" s="14"/>
      <c r="CA715" s="14"/>
      <c r="CB715" s="14"/>
      <c r="CC715" s="14"/>
      <c r="CD715" s="14"/>
      <c r="CE715" s="14"/>
      <c r="CF715" s="14"/>
      <c r="CG715" s="14"/>
      <c r="CH715" s="14"/>
      <c r="CI715" s="14"/>
      <c r="CJ715" s="14"/>
      <c r="CK715" s="14"/>
      <c r="CL715" s="14"/>
      <c r="CM715" s="14"/>
      <c r="CN715" s="14"/>
      <c r="CO715" s="14"/>
      <c r="CP715" s="14"/>
      <c r="CQ715" s="14"/>
      <c r="CR715" s="14"/>
      <c r="CS715" s="14"/>
      <c r="CT715" s="14"/>
      <c r="CU715" s="14"/>
      <c r="CV715" s="14"/>
      <c r="CW715" s="14"/>
      <c r="CX715" s="14"/>
      <c r="CY715" s="14"/>
      <c r="CZ715" s="14"/>
      <c r="DA715" s="14"/>
      <c r="DB715" s="14"/>
      <c r="DC715" s="14"/>
      <c r="DD715" s="14"/>
      <c r="DE715" s="14"/>
      <c r="DF715" s="14"/>
      <c r="DG715" s="14"/>
      <c r="DH715" s="14"/>
      <c r="DI715" s="14"/>
      <c r="DJ715" s="14"/>
      <c r="DK715" s="14"/>
      <c r="DL715" s="14"/>
      <c r="DM715" s="14"/>
      <c r="DN715" s="14"/>
      <c r="DO715" s="14"/>
      <c r="DP715" s="55">
        <v>0</v>
      </c>
      <c r="DQ715" s="66">
        <v>0</v>
      </c>
      <c r="DR715" s="31">
        <v>1</v>
      </c>
      <c r="DS715" s="43">
        <f>PRODUCT(Таблица1[[#This Row],[РЕЙТИНГ НТЛ]:[РЕГ НТЛ]])</f>
        <v>0</v>
      </c>
      <c r="DT715" s="74">
        <f>SUM(Таблица1[[#This Row],[РЕЙТИНГ DPT]:[РЕЙТИНГ НТЛ]])</f>
        <v>0</v>
      </c>
    </row>
    <row r="716" spans="1:124" x14ac:dyDescent="0.25">
      <c r="A716" s="13">
        <v>251</v>
      </c>
      <c r="B716" s="14" t="s">
        <v>361</v>
      </c>
      <c r="C716" s="14" t="s">
        <v>111</v>
      </c>
      <c r="D716" s="14" t="s">
        <v>162</v>
      </c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7">
        <v>9</v>
      </c>
      <c r="BB716" s="17">
        <v>7.8</v>
      </c>
      <c r="BC716" s="17">
        <v>8.4</v>
      </c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  <c r="DC716" s="14"/>
      <c r="DD716" s="14"/>
      <c r="DE716" s="14"/>
      <c r="DF716" s="14"/>
      <c r="DG716" s="14"/>
      <c r="DH716" s="14"/>
      <c r="DI716" s="14"/>
      <c r="DJ716" s="14"/>
      <c r="DK716" s="14"/>
      <c r="DL716" s="14"/>
      <c r="DM716" s="14"/>
      <c r="DN716" s="14"/>
      <c r="DO716" s="14"/>
      <c r="DP716" s="55">
        <v>0</v>
      </c>
      <c r="DQ716" s="66">
        <v>0</v>
      </c>
      <c r="DR716" s="31">
        <v>0</v>
      </c>
      <c r="DS716" s="43">
        <f>PRODUCT(Таблица1[[#This Row],[РЕЙТИНГ НТЛ]:[РЕГ НТЛ]])</f>
        <v>0</v>
      </c>
      <c r="DT716" s="74">
        <f>SUM(Таблица1[[#This Row],[РЕЙТИНГ DPT]:[РЕЙТИНГ НТЛ]])</f>
        <v>0</v>
      </c>
    </row>
    <row r="717" spans="1:124" x14ac:dyDescent="0.25">
      <c r="A717" s="13">
        <v>40</v>
      </c>
      <c r="B717" s="14" t="s">
        <v>280</v>
      </c>
      <c r="C717" s="14" t="s">
        <v>111</v>
      </c>
      <c r="D717" s="14" t="s">
        <v>162</v>
      </c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7">
        <v>9.4</v>
      </c>
      <c r="S717" s="17">
        <v>9.6</v>
      </c>
      <c r="T717" s="17">
        <v>9.4</v>
      </c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4"/>
      <c r="BU717" s="14"/>
      <c r="BV717" s="14"/>
      <c r="BW717" s="14"/>
      <c r="BX717" s="14"/>
      <c r="BY717" s="14"/>
      <c r="BZ717" s="14"/>
      <c r="CA717" s="14"/>
      <c r="CB717" s="14"/>
      <c r="CC717" s="14"/>
      <c r="CD717" s="14"/>
      <c r="CE717" s="14"/>
      <c r="CF717" s="14"/>
      <c r="CG717" s="14"/>
      <c r="CH717" s="14"/>
      <c r="CI717" s="14"/>
      <c r="CJ717" s="14"/>
      <c r="CK717" s="14"/>
      <c r="CL717" s="14"/>
      <c r="CM717" s="14"/>
      <c r="CN717" s="14"/>
      <c r="CO717" s="14"/>
      <c r="CP717" s="14"/>
      <c r="CQ717" s="14"/>
      <c r="CR717" s="14"/>
      <c r="CS717" s="14"/>
      <c r="CT717" s="14"/>
      <c r="CU717" s="14"/>
      <c r="CV717" s="14"/>
      <c r="CW717" s="14"/>
      <c r="CX717" s="14"/>
      <c r="CY717" s="14"/>
      <c r="CZ717" s="14"/>
      <c r="DA717" s="14"/>
      <c r="DB717" s="14"/>
      <c r="DC717" s="14"/>
      <c r="DD717" s="14"/>
      <c r="DE717" s="14"/>
      <c r="DF717" s="14"/>
      <c r="DG717" s="14"/>
      <c r="DH717" s="14"/>
      <c r="DI717" s="14"/>
      <c r="DJ717" s="14"/>
      <c r="DK717" s="14"/>
      <c r="DL717" s="14"/>
      <c r="DM717" s="14"/>
      <c r="DN717" s="14"/>
      <c r="DO717" s="14"/>
      <c r="DP717" s="55">
        <v>0</v>
      </c>
      <c r="DQ717" s="66">
        <v>0</v>
      </c>
      <c r="DR717" s="16">
        <v>1</v>
      </c>
      <c r="DS717" s="43">
        <f>PRODUCT(Таблица1[[#This Row],[РЕЙТИНГ НТЛ]:[РЕГ НТЛ]])</f>
        <v>0</v>
      </c>
      <c r="DT717" s="74">
        <f>SUM(Таблица1[[#This Row],[РЕЙТИНГ DPT]:[РЕЙТИНГ НТЛ]])</f>
        <v>0</v>
      </c>
    </row>
    <row r="718" spans="1:124" x14ac:dyDescent="0.25">
      <c r="A718" s="13">
        <v>79</v>
      </c>
      <c r="B718" s="14" t="s">
        <v>429</v>
      </c>
      <c r="C718" s="14" t="s">
        <v>111</v>
      </c>
      <c r="D718" s="14" t="s">
        <v>112</v>
      </c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>
        <v>1</v>
      </c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4"/>
      <c r="BU718" s="14"/>
      <c r="BV718" s="14"/>
      <c r="BW718" s="14"/>
      <c r="BX718" s="14"/>
      <c r="BY718" s="14"/>
      <c r="BZ718" s="14"/>
      <c r="CA718" s="14"/>
      <c r="CB718" s="14"/>
      <c r="CC718" s="14"/>
      <c r="CD718" s="14"/>
      <c r="CE718" s="14"/>
      <c r="CF718" s="14"/>
      <c r="CG718" s="14"/>
      <c r="CH718" s="14"/>
      <c r="CI718" s="14"/>
      <c r="CJ718" s="14"/>
      <c r="CK718" s="14"/>
      <c r="CL718" s="14"/>
      <c r="CM718" s="14"/>
      <c r="CN718" s="14"/>
      <c r="CO718" s="14"/>
      <c r="CP718" s="14"/>
      <c r="CQ718" s="14"/>
      <c r="CR718" s="14"/>
      <c r="CS718" s="14"/>
      <c r="CT718" s="14"/>
      <c r="CU718" s="14"/>
      <c r="CV718" s="14"/>
      <c r="CW718" s="14"/>
      <c r="CX718" s="14"/>
      <c r="CY718" s="14"/>
      <c r="CZ718" s="14"/>
      <c r="DA718" s="14"/>
      <c r="DB718" s="14"/>
      <c r="DC718" s="14"/>
      <c r="DD718" s="14"/>
      <c r="DE718" s="14"/>
      <c r="DF718" s="14"/>
      <c r="DG718" s="14"/>
      <c r="DH718" s="14"/>
      <c r="DI718" s="14"/>
      <c r="DJ718" s="14"/>
      <c r="DK718" s="14"/>
      <c r="DL718" s="14"/>
      <c r="DM718" s="14"/>
      <c r="DN718" s="14"/>
      <c r="DO718" s="14"/>
      <c r="DP718" s="55">
        <v>0</v>
      </c>
      <c r="DQ718" s="66">
        <v>0</v>
      </c>
      <c r="DR718" s="16">
        <v>0.5</v>
      </c>
      <c r="DS718" s="43">
        <f>PRODUCT(Таблица1[[#This Row],[РЕЙТИНГ НТЛ]:[РЕГ НТЛ]])</f>
        <v>0</v>
      </c>
      <c r="DT718" s="74">
        <f>SUM(Таблица1[[#This Row],[РЕЙТИНГ DPT]:[РЕЙТИНГ НТЛ]])</f>
        <v>0</v>
      </c>
    </row>
    <row r="719" spans="1:124" x14ac:dyDescent="0.25">
      <c r="A719" s="21">
        <v>238</v>
      </c>
      <c r="B719" s="18" t="s">
        <v>309</v>
      </c>
      <c r="C719" s="14" t="s">
        <v>111</v>
      </c>
      <c r="D719" s="18" t="s">
        <v>162</v>
      </c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26">
        <v>9.4</v>
      </c>
      <c r="S719" s="26">
        <v>9</v>
      </c>
      <c r="T719" s="26">
        <v>8.8000000000000007</v>
      </c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  <c r="BL719" s="18"/>
      <c r="BM719" s="18"/>
      <c r="BN719" s="18"/>
      <c r="BO719" s="18"/>
      <c r="BP719" s="18"/>
      <c r="BQ719" s="18"/>
      <c r="BR719" s="18"/>
      <c r="BS719" s="18"/>
      <c r="BT719" s="18"/>
      <c r="BU719" s="18"/>
      <c r="BV719" s="18"/>
      <c r="BW719" s="18"/>
      <c r="BX719" s="18"/>
      <c r="BY719" s="18"/>
      <c r="BZ719" s="18"/>
      <c r="CA719" s="18"/>
      <c r="CB719" s="18"/>
      <c r="CC719" s="18"/>
      <c r="CD719" s="18"/>
      <c r="CE719" s="18"/>
      <c r="CF719" s="18"/>
      <c r="CG719" s="18"/>
      <c r="CH719" s="18"/>
      <c r="CI719" s="18"/>
      <c r="CJ719" s="18"/>
      <c r="CK719" s="18"/>
      <c r="CL719" s="18"/>
      <c r="CM719" s="18"/>
      <c r="CN719" s="18"/>
      <c r="CO719" s="18"/>
      <c r="CP719" s="18"/>
      <c r="CQ719" s="18"/>
      <c r="CR719" s="18"/>
      <c r="CS719" s="18"/>
      <c r="CT719" s="18"/>
      <c r="CU719" s="18"/>
      <c r="CV719" s="18"/>
      <c r="CW719" s="18"/>
      <c r="CX719" s="18"/>
      <c r="CY719" s="18"/>
      <c r="CZ719" s="18"/>
      <c r="DA719" s="18"/>
      <c r="DB719" s="18"/>
      <c r="DC719" s="18"/>
      <c r="DD719" s="18"/>
      <c r="DE719" s="18"/>
      <c r="DF719" s="18"/>
      <c r="DG719" s="18"/>
      <c r="DH719" s="18"/>
      <c r="DI719" s="18"/>
      <c r="DJ719" s="18"/>
      <c r="DK719" s="18"/>
      <c r="DL719" s="18"/>
      <c r="DM719" s="18"/>
      <c r="DN719" s="18"/>
      <c r="DO719" s="18"/>
      <c r="DP719" s="55">
        <v>0</v>
      </c>
      <c r="DQ719" s="66">
        <v>0</v>
      </c>
      <c r="DR719" s="16">
        <v>0</v>
      </c>
      <c r="DS719" s="44">
        <f>PRODUCT(Таблица1[[#This Row],[РЕЙТИНГ НТЛ]:[РЕГ НТЛ]])</f>
        <v>0</v>
      </c>
      <c r="DT719" s="74">
        <f>SUM(Таблица1[[#This Row],[РЕЙТИНГ DPT]:[РЕЙТИНГ НТЛ]])</f>
        <v>0</v>
      </c>
    </row>
    <row r="720" spans="1:124" x14ac:dyDescent="0.25">
      <c r="A720" s="13">
        <v>254</v>
      </c>
      <c r="B720" s="14" t="s">
        <v>350</v>
      </c>
      <c r="C720" s="14" t="s">
        <v>111</v>
      </c>
      <c r="D720" s="14" t="s">
        <v>162</v>
      </c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7">
        <v>8.8000000000000007</v>
      </c>
      <c r="AU720" s="17">
        <v>8.1999999999999993</v>
      </c>
      <c r="AV720" s="17">
        <v>8.8000000000000007</v>
      </c>
      <c r="AW720" s="17">
        <v>8.4</v>
      </c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4"/>
      <c r="BU720" s="14"/>
      <c r="BV720" s="14"/>
      <c r="BW720" s="14"/>
      <c r="BX720" s="14"/>
      <c r="BY720" s="14"/>
      <c r="BZ720" s="14"/>
      <c r="CA720" s="14"/>
      <c r="CB720" s="14"/>
      <c r="CC720" s="14"/>
      <c r="CD720" s="14"/>
      <c r="CE720" s="14"/>
      <c r="CF720" s="14"/>
      <c r="CG720" s="14"/>
      <c r="CH720" s="14"/>
      <c r="CI720" s="14"/>
      <c r="CJ720" s="14"/>
      <c r="CK720" s="14"/>
      <c r="CL720" s="14"/>
      <c r="CM720" s="14"/>
      <c r="CN720" s="14"/>
      <c r="CO720" s="14"/>
      <c r="CP720" s="14"/>
      <c r="CQ720" s="14"/>
      <c r="CR720" s="14"/>
      <c r="CS720" s="14"/>
      <c r="CT720" s="14"/>
      <c r="CU720" s="14"/>
      <c r="CV720" s="14"/>
      <c r="CW720" s="14"/>
      <c r="CX720" s="14"/>
      <c r="CY720" s="14"/>
      <c r="CZ720" s="14"/>
      <c r="DA720" s="14"/>
      <c r="DB720" s="14"/>
      <c r="DC720" s="14"/>
      <c r="DD720" s="14"/>
      <c r="DE720" s="14"/>
      <c r="DF720" s="14"/>
      <c r="DG720" s="14"/>
      <c r="DH720" s="14"/>
      <c r="DI720" s="14"/>
      <c r="DJ720" s="14"/>
      <c r="DK720" s="14"/>
      <c r="DL720" s="14"/>
      <c r="DM720" s="14"/>
      <c r="DN720" s="14"/>
      <c r="DO720" s="14"/>
      <c r="DP720" s="55">
        <v>0</v>
      </c>
      <c r="DQ720" s="66">
        <v>0</v>
      </c>
      <c r="DR720" s="16">
        <v>0</v>
      </c>
      <c r="DS720" s="43">
        <f>PRODUCT(Таблица1[[#This Row],[РЕЙТИНГ НТЛ]:[РЕГ НТЛ]])</f>
        <v>0</v>
      </c>
      <c r="DT720" s="74">
        <f>SUM(Таблица1[[#This Row],[РЕЙТИНГ DPT]:[РЕЙТИНГ НТЛ]])</f>
        <v>0</v>
      </c>
    </row>
    <row r="721" spans="1:124" x14ac:dyDescent="0.25">
      <c r="A721" s="21">
        <v>72</v>
      </c>
      <c r="B721" s="18" t="s">
        <v>297</v>
      </c>
      <c r="C721" s="14" t="s">
        <v>111</v>
      </c>
      <c r="D721" s="18" t="s">
        <v>162</v>
      </c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26">
        <v>9.1999999999999993</v>
      </c>
      <c r="S721" s="26">
        <v>8.8000000000000007</v>
      </c>
      <c r="T721" s="26">
        <v>9.1999999999999993</v>
      </c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  <c r="BL721" s="18"/>
      <c r="BM721" s="18"/>
      <c r="BN721" s="18"/>
      <c r="BO721" s="18"/>
      <c r="BP721" s="18"/>
      <c r="BQ721" s="18"/>
      <c r="BR721" s="18"/>
      <c r="BS721" s="18"/>
      <c r="BT721" s="18"/>
      <c r="BU721" s="18"/>
      <c r="BV721" s="18"/>
      <c r="BW721" s="18"/>
      <c r="BX721" s="18"/>
      <c r="BY721" s="18"/>
      <c r="BZ721" s="18"/>
      <c r="CA721" s="18"/>
      <c r="CB721" s="18"/>
      <c r="CC721" s="18"/>
      <c r="CD721" s="18"/>
      <c r="CE721" s="18"/>
      <c r="CF721" s="18"/>
      <c r="CG721" s="18"/>
      <c r="CH721" s="18"/>
      <c r="CI721" s="18"/>
      <c r="CJ721" s="18"/>
      <c r="CK721" s="18"/>
      <c r="CL721" s="18"/>
      <c r="CM721" s="18"/>
      <c r="CN721" s="18"/>
      <c r="CO721" s="18"/>
      <c r="CP721" s="18"/>
      <c r="CQ721" s="18"/>
      <c r="CR721" s="18"/>
      <c r="CS721" s="18"/>
      <c r="CT721" s="18"/>
      <c r="CU721" s="18"/>
      <c r="CV721" s="18"/>
      <c r="CW721" s="18"/>
      <c r="CX721" s="18"/>
      <c r="CY721" s="18"/>
      <c r="CZ721" s="18"/>
      <c r="DA721" s="18"/>
      <c r="DB721" s="18"/>
      <c r="DC721" s="18"/>
      <c r="DD721" s="18"/>
      <c r="DE721" s="18"/>
      <c r="DF721" s="18"/>
      <c r="DG721" s="18"/>
      <c r="DH721" s="18"/>
      <c r="DI721" s="18"/>
      <c r="DJ721" s="18"/>
      <c r="DK721" s="18"/>
      <c r="DL721" s="18"/>
      <c r="DM721" s="18"/>
      <c r="DN721" s="18"/>
      <c r="DO721" s="18"/>
      <c r="DP721" s="55">
        <v>0</v>
      </c>
      <c r="DQ721" s="66">
        <v>0</v>
      </c>
      <c r="DR721" s="16">
        <v>1</v>
      </c>
      <c r="DS721" s="44">
        <f>PRODUCT(Таблица1[[#This Row],[РЕЙТИНГ НТЛ]:[РЕГ НТЛ]])</f>
        <v>0</v>
      </c>
      <c r="DT721" s="74">
        <f>SUM(Таблица1[[#This Row],[РЕЙТИНГ DPT]:[РЕЙТИНГ НТЛ]])</f>
        <v>0</v>
      </c>
    </row>
    <row r="722" spans="1:124" x14ac:dyDescent="0.25">
      <c r="A722" s="13">
        <v>242</v>
      </c>
      <c r="B722" s="14" t="s">
        <v>357</v>
      </c>
      <c r="C722" s="14" t="s">
        <v>111</v>
      </c>
      <c r="D722" s="14" t="s">
        <v>162</v>
      </c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7">
        <v>8.6</v>
      </c>
      <c r="BB722" s="17">
        <v>8.8000000000000007</v>
      </c>
      <c r="BC722" s="17">
        <v>9.1999999999999993</v>
      </c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4"/>
      <c r="BU722" s="14"/>
      <c r="BV722" s="14"/>
      <c r="BW722" s="14"/>
      <c r="BX722" s="14"/>
      <c r="BY722" s="14"/>
      <c r="BZ722" s="14"/>
      <c r="CA722" s="14"/>
      <c r="CB722" s="14"/>
      <c r="CC722" s="14"/>
      <c r="CD722" s="14"/>
      <c r="CE722" s="14"/>
      <c r="CF722" s="14"/>
      <c r="CG722" s="14"/>
      <c r="CH722" s="14"/>
      <c r="CI722" s="14"/>
      <c r="CJ722" s="14"/>
      <c r="CK722" s="14"/>
      <c r="CL722" s="14"/>
      <c r="CM722" s="14"/>
      <c r="CN722" s="14"/>
      <c r="CO722" s="14"/>
      <c r="CP722" s="14"/>
      <c r="CQ722" s="14"/>
      <c r="CR722" s="14"/>
      <c r="CS722" s="14"/>
      <c r="CT722" s="14"/>
      <c r="CU722" s="14"/>
      <c r="CV722" s="14"/>
      <c r="CW722" s="14"/>
      <c r="CX722" s="14"/>
      <c r="CY722" s="14"/>
      <c r="CZ722" s="14"/>
      <c r="DA722" s="14"/>
      <c r="DB722" s="14"/>
      <c r="DC722" s="14"/>
      <c r="DD722" s="14"/>
      <c r="DE722" s="14"/>
      <c r="DF722" s="14"/>
      <c r="DG722" s="14"/>
      <c r="DH722" s="14"/>
      <c r="DI722" s="14"/>
      <c r="DJ722" s="14"/>
      <c r="DK722" s="14"/>
      <c r="DL722" s="14"/>
      <c r="DM722" s="14"/>
      <c r="DN722" s="14"/>
      <c r="DO722" s="14"/>
      <c r="DP722" s="55">
        <v>0</v>
      </c>
      <c r="DQ722" s="66">
        <v>0</v>
      </c>
      <c r="DR722" s="16">
        <v>0</v>
      </c>
      <c r="DS722" s="43">
        <f>PRODUCT(Таблица1[[#This Row],[РЕЙТИНГ НТЛ]:[РЕГ НТЛ]])</f>
        <v>0</v>
      </c>
      <c r="DT722" s="74">
        <f>SUM(Таблица1[[#This Row],[РЕЙТИНГ DPT]:[РЕЙТИНГ НТЛ]])</f>
        <v>0</v>
      </c>
    </row>
    <row r="723" spans="1:124" x14ac:dyDescent="0.25">
      <c r="A723" s="13">
        <v>66</v>
      </c>
      <c r="B723" s="14" t="s">
        <v>223</v>
      </c>
      <c r="C723" s="14" t="s">
        <v>102</v>
      </c>
      <c r="D723" s="14" t="s">
        <v>103</v>
      </c>
      <c r="E723" s="14">
        <v>2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4"/>
      <c r="BU723" s="14"/>
      <c r="BV723" s="14"/>
      <c r="BW723" s="14"/>
      <c r="BX723" s="14"/>
      <c r="BY723" s="14"/>
      <c r="BZ723" s="14"/>
      <c r="CA723" s="14"/>
      <c r="CB723" s="14"/>
      <c r="CC723" s="14"/>
      <c r="CD723" s="14"/>
      <c r="CE723" s="14"/>
      <c r="CF723" s="14"/>
      <c r="CG723" s="14"/>
      <c r="CH723" s="14"/>
      <c r="CI723" s="14"/>
      <c r="CJ723" s="14"/>
      <c r="CK723" s="14"/>
      <c r="CL723" s="14"/>
      <c r="CM723" s="14"/>
      <c r="CN723" s="14"/>
      <c r="CO723" s="14"/>
      <c r="CP723" s="14"/>
      <c r="CQ723" s="14"/>
      <c r="CR723" s="14"/>
      <c r="CS723" s="14"/>
      <c r="CT723" s="14"/>
      <c r="CU723" s="14"/>
      <c r="CV723" s="14"/>
      <c r="CW723" s="14"/>
      <c r="CX723" s="14"/>
      <c r="CY723" s="14"/>
      <c r="CZ723" s="14"/>
      <c r="DA723" s="14"/>
      <c r="DB723" s="14"/>
      <c r="DC723" s="14"/>
      <c r="DD723" s="14"/>
      <c r="DE723" s="14"/>
      <c r="DF723" s="14"/>
      <c r="DG723" s="14"/>
      <c r="DH723" s="14"/>
      <c r="DI723" s="14"/>
      <c r="DJ723" s="14"/>
      <c r="DK723" s="14"/>
      <c r="DL723" s="14"/>
      <c r="DM723" s="14"/>
      <c r="DN723" s="14"/>
      <c r="DO723" s="14"/>
      <c r="DP723" s="57">
        <v>4</v>
      </c>
      <c r="DQ723" s="66">
        <v>0</v>
      </c>
      <c r="DR723" s="31">
        <v>1</v>
      </c>
      <c r="DS723" s="16">
        <f>PRODUCT(Таблица1[[#This Row],[РЕЙТИНГ НТЛ]:[РЕГ НТЛ]])</f>
        <v>0</v>
      </c>
      <c r="DT723" s="70">
        <f>SUM(Таблица1[[#This Row],[РЕЙТИНГ DPT]:[РЕЙТИНГ НТЛ]])</f>
        <v>4</v>
      </c>
    </row>
    <row r="724" spans="1:124" x14ac:dyDescent="0.25">
      <c r="A724" s="13">
        <v>230</v>
      </c>
      <c r="B724" s="14" t="s">
        <v>302</v>
      </c>
      <c r="C724" s="14" t="s">
        <v>104</v>
      </c>
      <c r="D724" s="14" t="s">
        <v>131</v>
      </c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7">
        <v>8.8000000000000007</v>
      </c>
      <c r="S724" s="17">
        <v>8.1999999999999993</v>
      </c>
      <c r="T724" s="17">
        <v>8.4</v>
      </c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4"/>
      <c r="BU724" s="14"/>
      <c r="BV724" s="14"/>
      <c r="BW724" s="14"/>
      <c r="BX724" s="14"/>
      <c r="BY724" s="14"/>
      <c r="BZ724" s="14"/>
      <c r="CA724" s="14"/>
      <c r="CB724" s="14"/>
      <c r="CC724" s="14"/>
      <c r="CD724" s="14"/>
      <c r="CE724" s="14"/>
      <c r="CF724" s="14"/>
      <c r="CG724" s="14"/>
      <c r="CH724" s="14"/>
      <c r="CI724" s="14"/>
      <c r="CJ724" s="14"/>
      <c r="CK724" s="14"/>
      <c r="CL724" s="14"/>
      <c r="CM724" s="14"/>
      <c r="CN724" s="14"/>
      <c r="CO724" s="14"/>
      <c r="CP724" s="14"/>
      <c r="CQ724" s="14"/>
      <c r="CR724" s="14"/>
      <c r="CS724" s="14"/>
      <c r="CT724" s="14"/>
      <c r="CU724" s="14"/>
      <c r="CV724" s="14"/>
      <c r="CW724" s="14"/>
      <c r="CX724" s="14"/>
      <c r="CY724" s="14"/>
      <c r="CZ724" s="14"/>
      <c r="DA724" s="14"/>
      <c r="DB724" s="14"/>
      <c r="DC724" s="14"/>
      <c r="DD724" s="14"/>
      <c r="DE724" s="14"/>
      <c r="DF724" s="14"/>
      <c r="DG724" s="14"/>
      <c r="DH724" s="14"/>
      <c r="DI724" s="14"/>
      <c r="DJ724" s="14"/>
      <c r="DK724" s="14"/>
      <c r="DL724" s="14"/>
      <c r="DM724" s="14"/>
      <c r="DN724" s="14"/>
      <c r="DO724" s="14"/>
      <c r="DP724" s="55">
        <v>0</v>
      </c>
      <c r="DQ724" s="66">
        <v>0</v>
      </c>
      <c r="DR724" s="16">
        <v>1</v>
      </c>
      <c r="DS724" s="43">
        <f>PRODUCT(Таблица1[[#This Row],[РЕЙТИНГ НТЛ]:[РЕГ НТЛ]])</f>
        <v>0</v>
      </c>
      <c r="DT724" s="74">
        <f>SUM(Таблица1[[#This Row],[РЕЙТИНГ DPT]:[РЕЙТИНГ НТЛ]])</f>
        <v>0</v>
      </c>
    </row>
    <row r="725" spans="1:124" x14ac:dyDescent="0.25">
      <c r="A725" s="29">
        <v>134</v>
      </c>
      <c r="B725" s="30" t="s">
        <v>403</v>
      </c>
      <c r="C725" s="14" t="s">
        <v>104</v>
      </c>
      <c r="D725" s="30" t="s">
        <v>131</v>
      </c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  <c r="BJ725" s="30"/>
      <c r="BK725" s="30"/>
      <c r="BL725" s="30"/>
      <c r="BM725" s="30"/>
      <c r="BN725" s="30"/>
      <c r="BO725" s="30"/>
      <c r="BP725" s="30"/>
      <c r="BQ725" s="30"/>
      <c r="BR725" s="30"/>
      <c r="BS725" s="30"/>
      <c r="BT725" s="30"/>
      <c r="BU725" s="30"/>
      <c r="BV725" s="30"/>
      <c r="BW725" s="30"/>
      <c r="BX725" s="30"/>
      <c r="BY725" s="30"/>
      <c r="BZ725" s="30"/>
      <c r="CA725" s="30"/>
      <c r="CB725" s="30"/>
      <c r="CC725" s="30"/>
      <c r="CD725" s="30"/>
      <c r="CE725" s="30"/>
      <c r="CF725" s="30"/>
      <c r="CG725" s="30"/>
      <c r="CH725" s="30"/>
      <c r="CI725" s="30"/>
      <c r="CJ725" s="30"/>
      <c r="CK725" s="30"/>
      <c r="CL725" s="30"/>
      <c r="CM725" s="30"/>
      <c r="CN725" s="37">
        <v>8.8000000000000007</v>
      </c>
      <c r="CO725" s="37">
        <v>8.1999999999999993</v>
      </c>
      <c r="CP725" s="37">
        <v>8.6</v>
      </c>
      <c r="CQ725" s="30"/>
      <c r="CR725" s="30"/>
      <c r="CS725" s="30"/>
      <c r="CT725" s="30"/>
      <c r="CU725" s="30"/>
      <c r="CV725" s="30"/>
      <c r="CW725" s="30"/>
      <c r="CX725" s="30"/>
      <c r="CY725" s="30"/>
      <c r="CZ725" s="30"/>
      <c r="DA725" s="30"/>
      <c r="DB725" s="30"/>
      <c r="DC725" s="30"/>
      <c r="DD725" s="30"/>
      <c r="DE725" s="30"/>
      <c r="DF725" s="30"/>
      <c r="DG725" s="30"/>
      <c r="DH725" s="30"/>
      <c r="DI725" s="30"/>
      <c r="DJ725" s="30"/>
      <c r="DK725" s="30"/>
      <c r="DL725" s="30"/>
      <c r="DM725" s="30"/>
      <c r="DN725" s="30"/>
      <c r="DO725" s="30"/>
      <c r="DP725" s="55">
        <v>0</v>
      </c>
      <c r="DQ725" s="66">
        <v>0</v>
      </c>
      <c r="DR725" s="16">
        <v>1</v>
      </c>
      <c r="DS725" s="73">
        <f>PRODUCT(Таблица1[[#This Row],[РЕЙТИНГ НТЛ]:[РЕГ НТЛ]])</f>
        <v>0</v>
      </c>
      <c r="DT725" s="74">
        <f>SUM(Таблица1[[#This Row],[РЕЙТИНГ DPT]:[РЕЙТИНГ НТЛ]])</f>
        <v>0</v>
      </c>
    </row>
    <row r="726" spans="1:124" x14ac:dyDescent="0.25">
      <c r="A726" s="29">
        <v>134</v>
      </c>
      <c r="B726" s="14" t="s">
        <v>431</v>
      </c>
      <c r="C726" s="14" t="s">
        <v>104</v>
      </c>
      <c r="D726" s="30" t="s">
        <v>131</v>
      </c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  <c r="BJ726" s="30"/>
      <c r="BK726" s="30"/>
      <c r="BL726" s="30"/>
      <c r="BM726" s="30"/>
      <c r="BN726" s="30"/>
      <c r="BO726" s="30"/>
      <c r="BP726" s="30"/>
      <c r="BQ726" s="30"/>
      <c r="BR726" s="30"/>
      <c r="BS726" s="30"/>
      <c r="BT726" s="30"/>
      <c r="BU726" s="30"/>
      <c r="BV726" s="30"/>
      <c r="BW726" s="30"/>
      <c r="BX726" s="30"/>
      <c r="BY726" s="30"/>
      <c r="BZ726" s="30"/>
      <c r="CA726" s="30"/>
      <c r="CB726" s="30"/>
      <c r="CC726" s="30"/>
      <c r="CD726" s="30"/>
      <c r="CE726" s="30"/>
      <c r="CF726" s="30"/>
      <c r="CG726" s="30"/>
      <c r="CH726" s="30"/>
      <c r="CI726" s="30"/>
      <c r="CJ726" s="30"/>
      <c r="CK726" s="37">
        <v>8.6</v>
      </c>
      <c r="CL726" s="37">
        <v>8.8000000000000007</v>
      </c>
      <c r="CM726" s="37">
        <v>8.1999999999999993</v>
      </c>
      <c r="CN726" s="30"/>
      <c r="CO726" s="30"/>
      <c r="CP726" s="30"/>
      <c r="CQ726" s="30"/>
      <c r="CR726" s="30"/>
      <c r="CS726" s="30"/>
      <c r="CT726" s="30"/>
      <c r="CU726" s="30"/>
      <c r="CV726" s="30"/>
      <c r="CW726" s="30"/>
      <c r="CX726" s="30"/>
      <c r="CY726" s="30"/>
      <c r="CZ726" s="30"/>
      <c r="DA726" s="30"/>
      <c r="DB726" s="30"/>
      <c r="DC726" s="30"/>
      <c r="DD726" s="30"/>
      <c r="DE726" s="30"/>
      <c r="DF726" s="30"/>
      <c r="DG726" s="30"/>
      <c r="DH726" s="30"/>
      <c r="DI726" s="30"/>
      <c r="DJ726" s="30"/>
      <c r="DK726" s="30"/>
      <c r="DL726" s="30"/>
      <c r="DM726" s="30"/>
      <c r="DN726" s="30"/>
      <c r="DO726" s="30"/>
      <c r="DP726" s="55">
        <v>0</v>
      </c>
      <c r="DQ726" s="66">
        <v>0</v>
      </c>
      <c r="DR726" s="16">
        <v>1</v>
      </c>
      <c r="DS726" s="73">
        <f>PRODUCT(Таблица1[[#This Row],[РЕЙТИНГ НТЛ]:[РЕГ НТЛ]])</f>
        <v>0</v>
      </c>
      <c r="DT726" s="74">
        <f>SUM(Таблица1[[#This Row],[РЕЙТИНГ DPT]:[РЕЙТИНГ НТЛ]])</f>
        <v>0</v>
      </c>
    </row>
    <row r="727" spans="1:124" x14ac:dyDescent="0.25">
      <c r="A727" s="29">
        <v>152</v>
      </c>
      <c r="B727" s="30" t="s">
        <v>398</v>
      </c>
      <c r="C727" s="14" t="s">
        <v>104</v>
      </c>
      <c r="D727" s="30" t="s">
        <v>131</v>
      </c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  <c r="BJ727" s="30"/>
      <c r="BK727" s="30"/>
      <c r="BL727" s="30"/>
      <c r="BM727" s="30"/>
      <c r="BN727" s="30"/>
      <c r="BO727" s="30"/>
      <c r="BP727" s="30"/>
      <c r="BQ727" s="30"/>
      <c r="BR727" s="30"/>
      <c r="BS727" s="30"/>
      <c r="BT727" s="30"/>
      <c r="BU727" s="30"/>
      <c r="BV727" s="30"/>
      <c r="BW727" s="30"/>
      <c r="BX727" s="30"/>
      <c r="BY727" s="30"/>
      <c r="BZ727" s="30"/>
      <c r="CA727" s="30"/>
      <c r="CB727" s="30"/>
      <c r="CC727" s="30"/>
      <c r="CD727" s="30"/>
      <c r="CE727" s="30"/>
      <c r="CF727" s="30"/>
      <c r="CG727" s="37">
        <v>8.6</v>
      </c>
      <c r="CH727" s="37">
        <v>8</v>
      </c>
      <c r="CI727" s="37">
        <v>8.6</v>
      </c>
      <c r="CJ727" s="37">
        <v>8.1999999999999993</v>
      </c>
      <c r="CK727" s="30"/>
      <c r="CL727" s="30"/>
      <c r="CM727" s="30"/>
      <c r="CN727" s="30"/>
      <c r="CO727" s="30"/>
      <c r="CP727" s="30"/>
      <c r="CQ727" s="30"/>
      <c r="CR727" s="30"/>
      <c r="CS727" s="30"/>
      <c r="CT727" s="30"/>
      <c r="CU727" s="30"/>
      <c r="CV727" s="30"/>
      <c r="CW727" s="30"/>
      <c r="CX727" s="30"/>
      <c r="CY727" s="30"/>
      <c r="CZ727" s="30"/>
      <c r="DA727" s="30"/>
      <c r="DB727" s="30"/>
      <c r="DC727" s="30"/>
      <c r="DD727" s="30"/>
      <c r="DE727" s="30"/>
      <c r="DF727" s="30"/>
      <c r="DG727" s="30"/>
      <c r="DH727" s="30"/>
      <c r="DI727" s="30"/>
      <c r="DJ727" s="30"/>
      <c r="DK727" s="30"/>
      <c r="DL727" s="30"/>
      <c r="DM727" s="30"/>
      <c r="DN727" s="30"/>
      <c r="DO727" s="30"/>
      <c r="DP727" s="55">
        <v>0</v>
      </c>
      <c r="DQ727" s="66">
        <v>0</v>
      </c>
      <c r="DR727" s="16">
        <v>1</v>
      </c>
      <c r="DS727" s="73">
        <f>PRODUCT(Таблица1[[#This Row],[РЕЙТИНГ НТЛ]:[РЕГ НТЛ]])</f>
        <v>0</v>
      </c>
      <c r="DT727" s="74">
        <f>SUM(Таблица1[[#This Row],[РЕЙТИНГ DPT]:[РЕЙТИНГ НТЛ]])</f>
        <v>0</v>
      </c>
    </row>
    <row r="728" spans="1:124" x14ac:dyDescent="0.25">
      <c r="A728" s="13">
        <v>4</v>
      </c>
      <c r="B728" s="14" t="s">
        <v>254</v>
      </c>
      <c r="C728" s="14" t="s">
        <v>153</v>
      </c>
      <c r="D728" s="14" t="s">
        <v>154</v>
      </c>
      <c r="E728" s="14"/>
      <c r="F728" s="14"/>
      <c r="G728" s="14"/>
      <c r="H728" s="14"/>
      <c r="I728" s="14"/>
      <c r="J728" s="14"/>
      <c r="K728" s="17">
        <v>9.4</v>
      </c>
      <c r="L728" s="17">
        <v>9.4</v>
      </c>
      <c r="M728" s="17">
        <v>9.4</v>
      </c>
      <c r="N728" s="17">
        <v>9.8000000000000007</v>
      </c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4"/>
      <c r="BU728" s="14"/>
      <c r="BV728" s="14"/>
      <c r="BW728" s="14"/>
      <c r="BX728" s="14"/>
      <c r="BY728" s="14"/>
      <c r="BZ728" s="14"/>
      <c r="CA728" s="14"/>
      <c r="CB728" s="14"/>
      <c r="CC728" s="14"/>
      <c r="CD728" s="14"/>
      <c r="CE728" s="14"/>
      <c r="CF728" s="14"/>
      <c r="CG728" s="14"/>
      <c r="CH728" s="14"/>
      <c r="CI728" s="14"/>
      <c r="CJ728" s="14"/>
      <c r="CK728" s="14"/>
      <c r="CL728" s="14"/>
      <c r="CM728" s="14"/>
      <c r="CN728" s="14"/>
      <c r="CO728" s="14"/>
      <c r="CP728" s="14"/>
      <c r="CQ728" s="14"/>
      <c r="CR728" s="14"/>
      <c r="CS728" s="14"/>
      <c r="CT728" s="14"/>
      <c r="CU728" s="14"/>
      <c r="CV728" s="14"/>
      <c r="CW728" s="14"/>
      <c r="CX728" s="14"/>
      <c r="CY728" s="14"/>
      <c r="CZ728" s="14"/>
      <c r="DA728" s="14"/>
      <c r="DB728" s="14"/>
      <c r="DC728" s="14"/>
      <c r="DD728" s="14"/>
      <c r="DE728" s="14"/>
      <c r="DF728" s="14"/>
      <c r="DG728" s="14"/>
      <c r="DH728" s="14"/>
      <c r="DI728" s="14"/>
      <c r="DJ728" s="14"/>
      <c r="DK728" s="14"/>
      <c r="DL728" s="14"/>
      <c r="DM728" s="14"/>
      <c r="DN728" s="14"/>
      <c r="DO728" s="14"/>
      <c r="DP728" s="55">
        <v>0</v>
      </c>
      <c r="DQ728" s="66">
        <v>0</v>
      </c>
      <c r="DR728" s="16">
        <v>0</v>
      </c>
      <c r="DS728" s="43">
        <f>PRODUCT(Таблица1[[#This Row],[РЕЙТИНГ НТЛ]:[РЕГ НТЛ]])</f>
        <v>0</v>
      </c>
      <c r="DT728" s="74">
        <f>SUM(Таблица1[[#This Row],[РЕЙТИНГ DPT]:[РЕЙТИНГ НТЛ]])</f>
        <v>0</v>
      </c>
    </row>
    <row r="729" spans="1:124" x14ac:dyDescent="0.25">
      <c r="A729" s="21">
        <v>4</v>
      </c>
      <c r="B729" s="18" t="s">
        <v>254</v>
      </c>
      <c r="C729" s="14" t="s">
        <v>153</v>
      </c>
      <c r="D729" s="18" t="s">
        <v>154</v>
      </c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26">
        <v>9.4</v>
      </c>
      <c r="S729" s="26">
        <v>9.6</v>
      </c>
      <c r="T729" s="26">
        <v>9.8000000000000007</v>
      </c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8"/>
      <c r="BB729" s="18"/>
      <c r="BC729" s="18"/>
      <c r="BD729" s="18"/>
      <c r="BE729" s="18"/>
      <c r="BF729" s="18"/>
      <c r="BG729" s="18"/>
      <c r="BH729" s="18"/>
      <c r="BI729" s="18"/>
      <c r="BJ729" s="18"/>
      <c r="BK729" s="18"/>
      <c r="BL729" s="18"/>
      <c r="BM729" s="18"/>
      <c r="BN729" s="18"/>
      <c r="BO729" s="18"/>
      <c r="BP729" s="18"/>
      <c r="BQ729" s="18"/>
      <c r="BR729" s="18"/>
      <c r="BS729" s="18"/>
      <c r="BT729" s="18"/>
      <c r="BU729" s="18"/>
      <c r="BV729" s="18"/>
      <c r="BW729" s="18"/>
      <c r="BX729" s="18"/>
      <c r="BY729" s="18"/>
      <c r="BZ729" s="18"/>
      <c r="CA729" s="18"/>
      <c r="CB729" s="18"/>
      <c r="CC729" s="18"/>
      <c r="CD729" s="18"/>
      <c r="CE729" s="18"/>
      <c r="CF729" s="18"/>
      <c r="CG729" s="18"/>
      <c r="CH729" s="18"/>
      <c r="CI729" s="18"/>
      <c r="CJ729" s="18"/>
      <c r="CK729" s="18"/>
      <c r="CL729" s="18"/>
      <c r="CM729" s="18"/>
      <c r="CN729" s="18"/>
      <c r="CO729" s="18"/>
      <c r="CP729" s="18"/>
      <c r="CQ729" s="18"/>
      <c r="CR729" s="18"/>
      <c r="CS729" s="18"/>
      <c r="CT729" s="18"/>
      <c r="CU729" s="18"/>
      <c r="CV729" s="18"/>
      <c r="CW729" s="18"/>
      <c r="CX729" s="18"/>
      <c r="CY729" s="18"/>
      <c r="CZ729" s="18"/>
      <c r="DA729" s="18"/>
      <c r="DB729" s="18"/>
      <c r="DC729" s="18"/>
      <c r="DD729" s="18"/>
      <c r="DE729" s="18"/>
      <c r="DF729" s="18"/>
      <c r="DG729" s="18"/>
      <c r="DH729" s="18"/>
      <c r="DI729" s="18"/>
      <c r="DJ729" s="18"/>
      <c r="DK729" s="18"/>
      <c r="DL729" s="18"/>
      <c r="DM729" s="18"/>
      <c r="DN729" s="18"/>
      <c r="DO729" s="18"/>
      <c r="DP729" s="55">
        <v>0</v>
      </c>
      <c r="DQ729" s="66">
        <v>0</v>
      </c>
      <c r="DR729" s="16">
        <v>0</v>
      </c>
      <c r="DS729" s="44">
        <f>PRODUCT(Таблица1[[#This Row],[РЕЙТИНГ НТЛ]:[РЕГ НТЛ]])</f>
        <v>0</v>
      </c>
      <c r="DT729" s="74">
        <f>SUM(Таблица1[[#This Row],[РЕЙТИНГ DPT]:[РЕЙТИНГ НТЛ]])</f>
        <v>0</v>
      </c>
    </row>
    <row r="730" spans="1:124" x14ac:dyDescent="0.25">
      <c r="A730" s="13">
        <v>3</v>
      </c>
      <c r="B730" s="14" t="s">
        <v>244</v>
      </c>
      <c r="C730" s="14" t="s">
        <v>153</v>
      </c>
      <c r="D730" s="14" t="s">
        <v>154</v>
      </c>
      <c r="E730" s="14"/>
      <c r="F730" s="14"/>
      <c r="G730" s="14"/>
      <c r="H730" s="14"/>
      <c r="I730" s="14"/>
      <c r="J730" s="14"/>
      <c r="K730" s="17">
        <v>9.8000000000000007</v>
      </c>
      <c r="L730" s="17">
        <v>9.4</v>
      </c>
      <c r="M730" s="17">
        <v>9.8000000000000007</v>
      </c>
      <c r="N730" s="17">
        <v>9.8000000000000007</v>
      </c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4"/>
      <c r="BU730" s="14"/>
      <c r="BV730" s="14"/>
      <c r="BW730" s="14"/>
      <c r="BX730" s="14"/>
      <c r="BY730" s="14"/>
      <c r="BZ730" s="14"/>
      <c r="CA730" s="14"/>
      <c r="CB730" s="14"/>
      <c r="CC730" s="14"/>
      <c r="CD730" s="14"/>
      <c r="CE730" s="14"/>
      <c r="CF730" s="14"/>
      <c r="CG730" s="14"/>
      <c r="CH730" s="14"/>
      <c r="CI730" s="14"/>
      <c r="CJ730" s="14"/>
      <c r="CK730" s="14"/>
      <c r="CL730" s="14"/>
      <c r="CM730" s="14"/>
      <c r="CN730" s="14"/>
      <c r="CO730" s="14"/>
      <c r="CP730" s="14"/>
      <c r="CQ730" s="14"/>
      <c r="CR730" s="14"/>
      <c r="CS730" s="14"/>
      <c r="CT730" s="14"/>
      <c r="CU730" s="14"/>
      <c r="CV730" s="14"/>
      <c r="CW730" s="14"/>
      <c r="CX730" s="14"/>
      <c r="CY730" s="14"/>
      <c r="CZ730" s="14"/>
      <c r="DA730" s="14"/>
      <c r="DB730" s="14"/>
      <c r="DC730" s="14"/>
      <c r="DD730" s="14"/>
      <c r="DE730" s="14"/>
      <c r="DF730" s="14"/>
      <c r="DG730" s="14"/>
      <c r="DH730" s="14"/>
      <c r="DI730" s="14"/>
      <c r="DJ730" s="14"/>
      <c r="DK730" s="14"/>
      <c r="DL730" s="14"/>
      <c r="DM730" s="14"/>
      <c r="DN730" s="14"/>
      <c r="DO730" s="14"/>
      <c r="DP730" s="55">
        <v>0</v>
      </c>
      <c r="DQ730" s="66">
        <v>0</v>
      </c>
      <c r="DR730" s="16">
        <v>0</v>
      </c>
      <c r="DS730" s="43">
        <f>PRODUCT(Таблица1[[#This Row],[РЕЙТИНГ НТЛ]:[РЕГ НТЛ]])</f>
        <v>0</v>
      </c>
      <c r="DT730" s="74">
        <f>SUM(Таблица1[[#This Row],[РЕЙТИНГ DPT]:[РЕЙТИНГ НТЛ]])</f>
        <v>0</v>
      </c>
    </row>
    <row r="731" spans="1:124" x14ac:dyDescent="0.25">
      <c r="A731" s="21">
        <v>3</v>
      </c>
      <c r="B731" s="14" t="s">
        <v>244</v>
      </c>
      <c r="C731" s="14" t="s">
        <v>153</v>
      </c>
      <c r="D731" s="18" t="s">
        <v>154</v>
      </c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26">
        <v>9.6</v>
      </c>
      <c r="S731" s="26">
        <v>9.8000000000000007</v>
      </c>
      <c r="T731" s="26">
        <v>9.8000000000000007</v>
      </c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  <c r="CA731" s="18"/>
      <c r="CB731" s="18"/>
      <c r="CC731" s="18"/>
      <c r="CD731" s="18"/>
      <c r="CE731" s="18"/>
      <c r="CF731" s="18"/>
      <c r="CG731" s="18"/>
      <c r="CH731" s="18"/>
      <c r="CI731" s="18"/>
      <c r="CJ731" s="18"/>
      <c r="CK731" s="18"/>
      <c r="CL731" s="18"/>
      <c r="CM731" s="18"/>
      <c r="CN731" s="18"/>
      <c r="CO731" s="18"/>
      <c r="CP731" s="18"/>
      <c r="CQ731" s="18"/>
      <c r="CR731" s="18"/>
      <c r="CS731" s="18"/>
      <c r="CT731" s="18"/>
      <c r="CU731" s="18"/>
      <c r="CV731" s="18"/>
      <c r="CW731" s="18"/>
      <c r="CX731" s="18"/>
      <c r="CY731" s="18"/>
      <c r="CZ731" s="18"/>
      <c r="DA731" s="18"/>
      <c r="DB731" s="18"/>
      <c r="DC731" s="18"/>
      <c r="DD731" s="18"/>
      <c r="DE731" s="18"/>
      <c r="DF731" s="18"/>
      <c r="DG731" s="18"/>
      <c r="DH731" s="18"/>
      <c r="DI731" s="18"/>
      <c r="DJ731" s="18"/>
      <c r="DK731" s="18"/>
      <c r="DL731" s="18"/>
      <c r="DM731" s="18"/>
      <c r="DN731" s="18"/>
      <c r="DO731" s="18"/>
      <c r="DP731" s="55">
        <v>0</v>
      </c>
      <c r="DQ731" s="66">
        <v>0</v>
      </c>
      <c r="DR731" s="16">
        <v>0</v>
      </c>
      <c r="DS731" s="44">
        <f>PRODUCT(Таблица1[[#This Row],[РЕЙТИНГ НТЛ]:[РЕГ НТЛ]])</f>
        <v>0</v>
      </c>
      <c r="DT731" s="74">
        <f>SUM(Таблица1[[#This Row],[РЕЙТИНГ DPT]:[РЕЙТИНГ НТЛ]])</f>
        <v>0</v>
      </c>
    </row>
    <row r="732" spans="1:124" x14ac:dyDescent="0.25">
      <c r="A732" s="13">
        <v>105</v>
      </c>
      <c r="B732" s="14" t="s">
        <v>438</v>
      </c>
      <c r="C732" s="14" t="s">
        <v>190</v>
      </c>
      <c r="D732" s="14" t="s">
        <v>188</v>
      </c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7">
        <v>8.6</v>
      </c>
      <c r="AY732" s="17">
        <v>9</v>
      </c>
      <c r="AZ732" s="17">
        <v>9.1999999999999993</v>
      </c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4"/>
      <c r="BU732" s="14"/>
      <c r="BV732" s="14"/>
      <c r="BW732" s="14"/>
      <c r="BX732" s="14"/>
      <c r="BY732" s="14"/>
      <c r="BZ732" s="14"/>
      <c r="CA732" s="14"/>
      <c r="CB732" s="14"/>
      <c r="CC732" s="14"/>
      <c r="CD732" s="14"/>
      <c r="CE732" s="14"/>
      <c r="CF732" s="14"/>
      <c r="CG732" s="14"/>
      <c r="CH732" s="14"/>
      <c r="CI732" s="14"/>
      <c r="CJ732" s="14"/>
      <c r="CK732" s="14"/>
      <c r="CL732" s="14"/>
      <c r="CM732" s="14"/>
      <c r="CN732" s="14"/>
      <c r="CO732" s="14"/>
      <c r="CP732" s="14"/>
      <c r="CQ732" s="14"/>
      <c r="CR732" s="14"/>
      <c r="CS732" s="14"/>
      <c r="CT732" s="14"/>
      <c r="CU732" s="14"/>
      <c r="CV732" s="14"/>
      <c r="CW732" s="14"/>
      <c r="CX732" s="14"/>
      <c r="CY732" s="14"/>
      <c r="CZ732" s="14"/>
      <c r="DA732" s="14"/>
      <c r="DB732" s="14"/>
      <c r="DC732" s="14"/>
      <c r="DD732" s="14"/>
      <c r="DE732" s="14"/>
      <c r="DF732" s="14"/>
      <c r="DG732" s="14"/>
      <c r="DH732" s="14"/>
      <c r="DI732" s="14"/>
      <c r="DJ732" s="14"/>
      <c r="DK732" s="14"/>
      <c r="DL732" s="14"/>
      <c r="DM732" s="14"/>
      <c r="DN732" s="14"/>
      <c r="DO732" s="14"/>
      <c r="DP732" s="55">
        <v>0</v>
      </c>
      <c r="DQ732" s="66">
        <v>0</v>
      </c>
      <c r="DR732" s="16">
        <v>0</v>
      </c>
      <c r="DS732" s="43">
        <f>PRODUCT(Таблица1[[#This Row],[РЕЙТИНГ НТЛ]:[РЕГ НТЛ]])</f>
        <v>0</v>
      </c>
      <c r="DT732" s="74">
        <f>SUM(Таблица1[[#This Row],[РЕЙТИНГ DPT]:[РЕЙТИНГ НТЛ]])</f>
        <v>0</v>
      </c>
    </row>
    <row r="733" spans="1:124" x14ac:dyDescent="0.25">
      <c r="A733" s="13">
        <v>96</v>
      </c>
      <c r="B733" s="14" t="s">
        <v>321</v>
      </c>
      <c r="C733" s="14" t="s">
        <v>190</v>
      </c>
      <c r="D733" s="14" t="s">
        <v>188</v>
      </c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7">
        <v>9.6</v>
      </c>
      <c r="AU733" s="17">
        <v>9.8000000000000007</v>
      </c>
      <c r="AV733" s="17">
        <v>9.4</v>
      </c>
      <c r="AW733" s="17">
        <v>9.4</v>
      </c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4"/>
      <c r="BU733" s="14"/>
      <c r="BV733" s="14"/>
      <c r="BW733" s="14"/>
      <c r="BX733" s="14"/>
      <c r="BY733" s="14"/>
      <c r="BZ733" s="14"/>
      <c r="CA733" s="14"/>
      <c r="CB733" s="14"/>
      <c r="CC733" s="14"/>
      <c r="CD733" s="14"/>
      <c r="CE733" s="14"/>
      <c r="CF733" s="14"/>
      <c r="CG733" s="14"/>
      <c r="CH733" s="14"/>
      <c r="CI733" s="14"/>
      <c r="CJ733" s="14"/>
      <c r="CK733" s="14"/>
      <c r="CL733" s="14"/>
      <c r="CM733" s="14"/>
      <c r="CN733" s="14"/>
      <c r="CO733" s="14"/>
      <c r="CP733" s="14"/>
      <c r="CQ733" s="14"/>
      <c r="CR733" s="14"/>
      <c r="CS733" s="14"/>
      <c r="CT733" s="14"/>
      <c r="CU733" s="14"/>
      <c r="CV733" s="14"/>
      <c r="CW733" s="14"/>
      <c r="CX733" s="14"/>
      <c r="CY733" s="14"/>
      <c r="CZ733" s="14"/>
      <c r="DA733" s="14"/>
      <c r="DB733" s="14"/>
      <c r="DC733" s="14"/>
      <c r="DD733" s="14"/>
      <c r="DE733" s="14"/>
      <c r="DF733" s="14"/>
      <c r="DG733" s="14"/>
      <c r="DH733" s="14"/>
      <c r="DI733" s="14"/>
      <c r="DJ733" s="14"/>
      <c r="DK733" s="14"/>
      <c r="DL733" s="14"/>
      <c r="DM733" s="14"/>
      <c r="DN733" s="14"/>
      <c r="DO733" s="14"/>
      <c r="DP733" s="55">
        <v>0</v>
      </c>
      <c r="DQ733" s="66">
        <v>0</v>
      </c>
      <c r="DR733" s="16">
        <v>0</v>
      </c>
      <c r="DS733" s="43">
        <f>PRODUCT(Таблица1[[#This Row],[РЕЙТИНГ НТЛ]:[РЕГ НТЛ]])</f>
        <v>0</v>
      </c>
      <c r="DT733" s="74">
        <f>SUM(Таблица1[[#This Row],[РЕЙТИНГ DPT]:[РЕЙТИНГ НТЛ]])</f>
        <v>0</v>
      </c>
    </row>
    <row r="734" spans="1:124" x14ac:dyDescent="0.25">
      <c r="A734" s="13">
        <v>104</v>
      </c>
      <c r="B734" s="14" t="s">
        <v>356</v>
      </c>
      <c r="C734" s="14" t="s">
        <v>190</v>
      </c>
      <c r="D734" s="14" t="s">
        <v>188</v>
      </c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7">
        <v>9.4</v>
      </c>
      <c r="BB734" s="17">
        <v>9.1999999999999993</v>
      </c>
      <c r="BC734" s="17">
        <v>9.4</v>
      </c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4"/>
      <c r="BU734" s="14"/>
      <c r="BV734" s="14"/>
      <c r="BW734" s="14"/>
      <c r="BX734" s="14"/>
      <c r="BY734" s="14"/>
      <c r="BZ734" s="14"/>
      <c r="CA734" s="14"/>
      <c r="CB734" s="14"/>
      <c r="CC734" s="14"/>
      <c r="CD734" s="14"/>
      <c r="CE734" s="14"/>
      <c r="CF734" s="14"/>
      <c r="CG734" s="14"/>
      <c r="CH734" s="14"/>
      <c r="CI734" s="14"/>
      <c r="CJ734" s="14"/>
      <c r="CK734" s="14"/>
      <c r="CL734" s="14"/>
      <c r="CM734" s="14"/>
      <c r="CN734" s="14"/>
      <c r="CO734" s="14"/>
      <c r="CP734" s="14"/>
      <c r="CQ734" s="14"/>
      <c r="CR734" s="14"/>
      <c r="CS734" s="14"/>
      <c r="CT734" s="14"/>
      <c r="CU734" s="14"/>
      <c r="CV734" s="14"/>
      <c r="CW734" s="14"/>
      <c r="CX734" s="14"/>
      <c r="CY734" s="14"/>
      <c r="CZ734" s="14"/>
      <c r="DA734" s="14"/>
      <c r="DB734" s="14"/>
      <c r="DC734" s="14"/>
      <c r="DD734" s="14"/>
      <c r="DE734" s="14"/>
      <c r="DF734" s="14"/>
      <c r="DG734" s="14"/>
      <c r="DH734" s="14"/>
      <c r="DI734" s="14"/>
      <c r="DJ734" s="14"/>
      <c r="DK734" s="14"/>
      <c r="DL734" s="14"/>
      <c r="DM734" s="14"/>
      <c r="DN734" s="14"/>
      <c r="DO734" s="14"/>
      <c r="DP734" s="55">
        <v>0</v>
      </c>
      <c r="DQ734" s="66">
        <v>0</v>
      </c>
      <c r="DR734" s="16">
        <v>0</v>
      </c>
      <c r="DS734" s="43">
        <f>PRODUCT(Таблица1[[#This Row],[РЕЙТИНГ НТЛ]:[РЕГ НТЛ]])</f>
        <v>0</v>
      </c>
      <c r="DT734" s="74">
        <f>SUM(Таблица1[[#This Row],[РЕЙТИНГ DPT]:[РЕЙТИНГ НТЛ]])</f>
        <v>0</v>
      </c>
    </row>
    <row r="735" spans="1:124" x14ac:dyDescent="0.25">
      <c r="A735" s="13">
        <v>24</v>
      </c>
      <c r="B735" s="14" t="s">
        <v>270</v>
      </c>
      <c r="C735" s="14" t="s">
        <v>116</v>
      </c>
      <c r="D735" s="14" t="s">
        <v>164</v>
      </c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7">
        <v>9.1999999999999993</v>
      </c>
      <c r="S735" s="17">
        <v>8.8000000000000007</v>
      </c>
      <c r="T735" s="17">
        <v>8.8000000000000007</v>
      </c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4"/>
      <c r="BU735" s="14"/>
      <c r="BV735" s="14"/>
      <c r="BW735" s="14"/>
      <c r="BX735" s="14"/>
      <c r="BY735" s="14"/>
      <c r="BZ735" s="14"/>
      <c r="CA735" s="14"/>
      <c r="CB735" s="14"/>
      <c r="CC735" s="14"/>
      <c r="CD735" s="14"/>
      <c r="CE735" s="14"/>
      <c r="CF735" s="14"/>
      <c r="CG735" s="14"/>
      <c r="CH735" s="14"/>
      <c r="CI735" s="14"/>
      <c r="CJ735" s="14"/>
      <c r="CK735" s="14"/>
      <c r="CL735" s="14"/>
      <c r="CM735" s="14"/>
      <c r="CN735" s="14"/>
      <c r="CO735" s="14"/>
      <c r="CP735" s="14"/>
      <c r="CQ735" s="14"/>
      <c r="CR735" s="14"/>
      <c r="CS735" s="14"/>
      <c r="CT735" s="14"/>
      <c r="CU735" s="14"/>
      <c r="CV735" s="14"/>
      <c r="CW735" s="14"/>
      <c r="CX735" s="14"/>
      <c r="CY735" s="14"/>
      <c r="CZ735" s="14"/>
      <c r="DA735" s="14"/>
      <c r="DB735" s="14"/>
      <c r="DC735" s="14"/>
      <c r="DD735" s="14"/>
      <c r="DE735" s="14"/>
      <c r="DF735" s="14"/>
      <c r="DG735" s="14"/>
      <c r="DH735" s="14"/>
      <c r="DI735" s="14"/>
      <c r="DJ735" s="14"/>
      <c r="DK735" s="14"/>
      <c r="DL735" s="14"/>
      <c r="DM735" s="14"/>
      <c r="DN735" s="14"/>
      <c r="DO735" s="14"/>
      <c r="DP735" s="55">
        <v>0</v>
      </c>
      <c r="DQ735" s="66">
        <v>0</v>
      </c>
      <c r="DR735" s="16">
        <v>0</v>
      </c>
      <c r="DS735" s="43">
        <f>PRODUCT(Таблица1[[#This Row],[РЕЙТИНГ НТЛ]:[РЕГ НТЛ]])</f>
        <v>0</v>
      </c>
      <c r="DT735" s="74">
        <f>SUM(Таблица1[[#This Row],[РЕЙТИНГ DPT]:[РЕЙТИНГ НТЛ]])</f>
        <v>0</v>
      </c>
    </row>
    <row r="736" spans="1:124" x14ac:dyDescent="0.25">
      <c r="A736" s="29">
        <v>156</v>
      </c>
      <c r="B736" s="30" t="s">
        <v>400</v>
      </c>
      <c r="C736" s="14" t="s">
        <v>116</v>
      </c>
      <c r="D736" s="30" t="s">
        <v>169</v>
      </c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  <c r="BJ736" s="30"/>
      <c r="BK736" s="30"/>
      <c r="BL736" s="30"/>
      <c r="BM736" s="30"/>
      <c r="BN736" s="30"/>
      <c r="BO736" s="30"/>
      <c r="BP736" s="30"/>
      <c r="BQ736" s="30"/>
      <c r="BR736" s="30"/>
      <c r="BS736" s="30"/>
      <c r="BT736" s="30"/>
      <c r="BU736" s="30"/>
      <c r="BV736" s="30"/>
      <c r="BW736" s="30"/>
      <c r="BX736" s="30"/>
      <c r="BY736" s="30"/>
      <c r="BZ736" s="30"/>
      <c r="CA736" s="30"/>
      <c r="CB736" s="30"/>
      <c r="CC736" s="30"/>
      <c r="CD736" s="30"/>
      <c r="CE736" s="30"/>
      <c r="CF736" s="30"/>
      <c r="CG736" s="37">
        <v>8.8000000000000007</v>
      </c>
      <c r="CH736" s="37">
        <v>8.1999999999999993</v>
      </c>
      <c r="CI736" s="37">
        <v>9</v>
      </c>
      <c r="CJ736" s="37">
        <v>8.4</v>
      </c>
      <c r="CK736" s="30"/>
      <c r="CL736" s="30"/>
      <c r="CM736" s="30"/>
      <c r="CN736" s="30"/>
      <c r="CO736" s="30"/>
      <c r="CP736" s="30"/>
      <c r="CQ736" s="30"/>
      <c r="CR736" s="30"/>
      <c r="CS736" s="30"/>
      <c r="CT736" s="30"/>
      <c r="CU736" s="30"/>
      <c r="CV736" s="30"/>
      <c r="CW736" s="30"/>
      <c r="CX736" s="30"/>
      <c r="CY736" s="30"/>
      <c r="CZ736" s="30"/>
      <c r="DA736" s="30"/>
      <c r="DB736" s="30"/>
      <c r="DC736" s="30"/>
      <c r="DD736" s="30"/>
      <c r="DE736" s="30"/>
      <c r="DF736" s="30"/>
      <c r="DG736" s="30"/>
      <c r="DH736" s="30"/>
      <c r="DI736" s="30"/>
      <c r="DJ736" s="30"/>
      <c r="DK736" s="30"/>
      <c r="DL736" s="30"/>
      <c r="DM736" s="30"/>
      <c r="DN736" s="30"/>
      <c r="DO736" s="30"/>
      <c r="DP736" s="55">
        <v>0</v>
      </c>
      <c r="DQ736" s="66">
        <v>0</v>
      </c>
      <c r="DR736" s="16">
        <v>0</v>
      </c>
      <c r="DS736" s="73">
        <f>PRODUCT(Таблица1[[#This Row],[РЕЙТИНГ НТЛ]:[РЕГ НТЛ]])</f>
        <v>0</v>
      </c>
      <c r="DT736" s="74">
        <f>SUM(Таблица1[[#This Row],[РЕЙТИНГ DPT]:[РЕЙТИНГ НТЛ]])</f>
        <v>0</v>
      </c>
    </row>
    <row r="737" spans="1:124" x14ac:dyDescent="0.25">
      <c r="A737" s="13">
        <v>56</v>
      </c>
      <c r="B737" s="14" t="s">
        <v>288</v>
      </c>
      <c r="C737" s="14" t="s">
        <v>116</v>
      </c>
      <c r="D737" s="14" t="s">
        <v>164</v>
      </c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7">
        <v>8.4</v>
      </c>
      <c r="S737" s="17">
        <v>8.4</v>
      </c>
      <c r="T737" s="17">
        <v>8.6</v>
      </c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4"/>
      <c r="BU737" s="14"/>
      <c r="BV737" s="14"/>
      <c r="BW737" s="14"/>
      <c r="BX737" s="14"/>
      <c r="BY737" s="14"/>
      <c r="BZ737" s="14"/>
      <c r="CA737" s="14"/>
      <c r="CB737" s="14"/>
      <c r="CC737" s="14"/>
      <c r="CD737" s="14"/>
      <c r="CE737" s="14"/>
      <c r="CF737" s="14"/>
      <c r="CG737" s="14"/>
      <c r="CH737" s="14"/>
      <c r="CI737" s="14"/>
      <c r="CJ737" s="14"/>
      <c r="CK737" s="14"/>
      <c r="CL737" s="14"/>
      <c r="CM737" s="14"/>
      <c r="CN737" s="14"/>
      <c r="CO737" s="14"/>
      <c r="CP737" s="14"/>
      <c r="CQ737" s="14"/>
      <c r="CR737" s="14"/>
      <c r="CS737" s="14"/>
      <c r="CT737" s="14"/>
      <c r="CU737" s="14"/>
      <c r="CV737" s="14"/>
      <c r="CW737" s="14"/>
      <c r="CX737" s="14"/>
      <c r="CY737" s="14"/>
      <c r="CZ737" s="14"/>
      <c r="DA737" s="14"/>
      <c r="DB737" s="14"/>
      <c r="DC737" s="14"/>
      <c r="DD737" s="14"/>
      <c r="DE737" s="14"/>
      <c r="DF737" s="14"/>
      <c r="DG737" s="14"/>
      <c r="DH737" s="14"/>
      <c r="DI737" s="14"/>
      <c r="DJ737" s="14"/>
      <c r="DK737" s="14"/>
      <c r="DL737" s="14"/>
      <c r="DM737" s="14"/>
      <c r="DN737" s="14"/>
      <c r="DO737" s="14"/>
      <c r="DP737" s="55">
        <v>0</v>
      </c>
      <c r="DQ737" s="66">
        <v>0</v>
      </c>
      <c r="DR737" s="16">
        <v>0</v>
      </c>
      <c r="DS737" s="43">
        <f>PRODUCT(Таблица1[[#This Row],[РЕЙТИНГ НТЛ]:[РЕГ НТЛ]])</f>
        <v>0</v>
      </c>
      <c r="DT737" s="74">
        <f>SUM(Таблица1[[#This Row],[РЕЙТИНГ DPT]:[РЕЙТИНГ НТЛ]])</f>
        <v>0</v>
      </c>
    </row>
    <row r="738" spans="1:124" x14ac:dyDescent="0.25">
      <c r="A738" s="13">
        <v>57</v>
      </c>
      <c r="B738" s="14" t="s">
        <v>432</v>
      </c>
      <c r="C738" s="14" t="s">
        <v>116</v>
      </c>
      <c r="D738" s="14" t="s">
        <v>169</v>
      </c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7">
        <v>9</v>
      </c>
      <c r="S738" s="17">
        <v>9</v>
      </c>
      <c r="T738" s="17">
        <v>8.8000000000000007</v>
      </c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4"/>
      <c r="BU738" s="14"/>
      <c r="BV738" s="14"/>
      <c r="BW738" s="14"/>
      <c r="BX738" s="14"/>
      <c r="BY738" s="14"/>
      <c r="BZ738" s="14"/>
      <c r="CA738" s="14"/>
      <c r="CB738" s="14"/>
      <c r="CC738" s="14"/>
      <c r="CD738" s="14"/>
      <c r="CE738" s="14"/>
      <c r="CF738" s="14"/>
      <c r="CG738" s="14"/>
      <c r="CH738" s="14"/>
      <c r="CI738" s="14"/>
      <c r="CJ738" s="14"/>
      <c r="CK738" s="14"/>
      <c r="CL738" s="14"/>
      <c r="CM738" s="14"/>
      <c r="CN738" s="14"/>
      <c r="CO738" s="14"/>
      <c r="CP738" s="14"/>
      <c r="CQ738" s="14"/>
      <c r="CR738" s="14"/>
      <c r="CS738" s="14"/>
      <c r="CT738" s="14"/>
      <c r="CU738" s="14"/>
      <c r="CV738" s="14"/>
      <c r="CW738" s="14"/>
      <c r="CX738" s="14"/>
      <c r="CY738" s="14"/>
      <c r="CZ738" s="14"/>
      <c r="DA738" s="14"/>
      <c r="DB738" s="14"/>
      <c r="DC738" s="14"/>
      <c r="DD738" s="14"/>
      <c r="DE738" s="14"/>
      <c r="DF738" s="14"/>
      <c r="DG738" s="14"/>
      <c r="DH738" s="14"/>
      <c r="DI738" s="14"/>
      <c r="DJ738" s="14"/>
      <c r="DK738" s="14"/>
      <c r="DL738" s="14"/>
      <c r="DM738" s="14"/>
      <c r="DN738" s="14"/>
      <c r="DO738" s="14"/>
      <c r="DP738" s="55">
        <v>0</v>
      </c>
      <c r="DQ738" s="66">
        <v>0</v>
      </c>
      <c r="DR738" s="16">
        <v>0</v>
      </c>
      <c r="DS738" s="43">
        <f>PRODUCT(Таблица1[[#This Row],[РЕЙТИНГ НТЛ]:[РЕГ НТЛ]])</f>
        <v>0</v>
      </c>
      <c r="DT738" s="74">
        <f>SUM(Таблица1[[#This Row],[РЕЙТИНГ DPT]:[РЕЙТИНГ НТЛ]])</f>
        <v>0</v>
      </c>
    </row>
    <row r="739" spans="1:124" x14ac:dyDescent="0.25">
      <c r="A739" s="13">
        <v>121</v>
      </c>
      <c r="B739" s="14" t="s">
        <v>345</v>
      </c>
      <c r="C739" s="14" t="s">
        <v>116</v>
      </c>
      <c r="D739" s="14" t="s">
        <v>164</v>
      </c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7"/>
      <c r="AO739" s="17"/>
      <c r="AP739" s="17"/>
      <c r="AQ739" s="17"/>
      <c r="AR739" s="17"/>
      <c r="AS739" s="17"/>
      <c r="AT739" s="17">
        <v>9</v>
      </c>
      <c r="AU739" s="17">
        <v>8.4</v>
      </c>
      <c r="AV739" s="17">
        <v>8</v>
      </c>
      <c r="AW739" s="17">
        <v>8.6</v>
      </c>
      <c r="AX739" s="17"/>
      <c r="AY739" s="17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4"/>
      <c r="BU739" s="14"/>
      <c r="BV739" s="14"/>
      <c r="BW739" s="14"/>
      <c r="BX739" s="14"/>
      <c r="BY739" s="14"/>
      <c r="BZ739" s="14"/>
      <c r="CA739" s="14"/>
      <c r="CB739" s="14"/>
      <c r="CC739" s="14"/>
      <c r="CD739" s="14"/>
      <c r="CE739" s="14"/>
      <c r="CF739" s="14"/>
      <c r="CG739" s="14"/>
      <c r="CH739" s="14"/>
      <c r="CI739" s="14"/>
      <c r="CJ739" s="14"/>
      <c r="CK739" s="14"/>
      <c r="CL739" s="14"/>
      <c r="CM739" s="14"/>
      <c r="CN739" s="14"/>
      <c r="CO739" s="14"/>
      <c r="CP739" s="14"/>
      <c r="CQ739" s="14"/>
      <c r="CR739" s="14"/>
      <c r="CS739" s="14"/>
      <c r="CT739" s="14"/>
      <c r="CU739" s="14"/>
      <c r="CV739" s="14"/>
      <c r="CW739" s="14"/>
      <c r="CX739" s="14"/>
      <c r="CY739" s="14"/>
      <c r="CZ739" s="14"/>
      <c r="DA739" s="14"/>
      <c r="DB739" s="14"/>
      <c r="DC739" s="14"/>
      <c r="DD739" s="14"/>
      <c r="DE739" s="14"/>
      <c r="DF739" s="14"/>
      <c r="DG739" s="14"/>
      <c r="DH739" s="14"/>
      <c r="DI739" s="14"/>
      <c r="DJ739" s="14"/>
      <c r="DK739" s="14"/>
      <c r="DL739" s="14"/>
      <c r="DM739" s="14"/>
      <c r="DN739" s="14"/>
      <c r="DO739" s="14"/>
      <c r="DP739" s="55">
        <v>0</v>
      </c>
      <c r="DQ739" s="66">
        <v>0</v>
      </c>
      <c r="DR739" s="16">
        <v>0</v>
      </c>
      <c r="DS739" s="43">
        <f>PRODUCT(Таблица1[[#This Row],[РЕЙТИНГ НТЛ]:[РЕГ НТЛ]])</f>
        <v>0</v>
      </c>
      <c r="DT739" s="74">
        <f>SUM(Таблица1[[#This Row],[РЕЙТИНГ DPT]:[РЕЙТИНГ НТЛ]])</f>
        <v>0</v>
      </c>
    </row>
    <row r="740" spans="1:124" x14ac:dyDescent="0.25">
      <c r="A740" s="21">
        <v>59</v>
      </c>
      <c r="B740" s="18" t="s">
        <v>289</v>
      </c>
      <c r="C740" s="14" t="s">
        <v>116</v>
      </c>
      <c r="D740" s="18" t="s">
        <v>164</v>
      </c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26">
        <v>8.6</v>
      </c>
      <c r="S740" s="26">
        <v>8.4</v>
      </c>
      <c r="T740" s="26">
        <v>8.6</v>
      </c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8"/>
      <c r="BB740" s="18"/>
      <c r="BC740" s="18"/>
      <c r="BD740" s="18"/>
      <c r="BE740" s="18"/>
      <c r="BF740" s="18"/>
      <c r="BG740" s="18"/>
      <c r="BH740" s="18"/>
      <c r="BI740" s="18"/>
      <c r="BJ740" s="18"/>
      <c r="BK740" s="18"/>
      <c r="BL740" s="18"/>
      <c r="BM740" s="18"/>
      <c r="BN740" s="18"/>
      <c r="BO740" s="18"/>
      <c r="BP740" s="18"/>
      <c r="BQ740" s="18"/>
      <c r="BR740" s="18"/>
      <c r="BS740" s="18"/>
      <c r="BT740" s="18"/>
      <c r="BU740" s="18"/>
      <c r="BV740" s="18"/>
      <c r="BW740" s="18"/>
      <c r="BX740" s="18"/>
      <c r="BY740" s="18"/>
      <c r="BZ740" s="18"/>
      <c r="CA740" s="18"/>
      <c r="CB740" s="18"/>
      <c r="CC740" s="18"/>
      <c r="CD740" s="18"/>
      <c r="CE740" s="18"/>
      <c r="CF740" s="18"/>
      <c r="CG740" s="18"/>
      <c r="CH740" s="18"/>
      <c r="CI740" s="18"/>
      <c r="CJ740" s="18"/>
      <c r="CK740" s="18"/>
      <c r="CL740" s="18"/>
      <c r="CM740" s="18"/>
      <c r="CN740" s="18"/>
      <c r="CO740" s="18"/>
      <c r="CP740" s="18"/>
      <c r="CQ740" s="18"/>
      <c r="CR740" s="18"/>
      <c r="CS740" s="18"/>
      <c r="CT740" s="18"/>
      <c r="CU740" s="18"/>
      <c r="CV740" s="18"/>
      <c r="CW740" s="18"/>
      <c r="CX740" s="18"/>
      <c r="CY740" s="18"/>
      <c r="CZ740" s="18"/>
      <c r="DA740" s="18"/>
      <c r="DB740" s="18"/>
      <c r="DC740" s="18"/>
      <c r="DD740" s="18"/>
      <c r="DE740" s="18"/>
      <c r="DF740" s="18"/>
      <c r="DG740" s="18"/>
      <c r="DH740" s="18"/>
      <c r="DI740" s="18"/>
      <c r="DJ740" s="18"/>
      <c r="DK740" s="18"/>
      <c r="DL740" s="18"/>
      <c r="DM740" s="18"/>
      <c r="DN740" s="18"/>
      <c r="DO740" s="18"/>
      <c r="DP740" s="55">
        <v>0</v>
      </c>
      <c r="DQ740" s="66">
        <v>0</v>
      </c>
      <c r="DR740" s="16">
        <v>0</v>
      </c>
      <c r="DS740" s="44">
        <f>PRODUCT(Таблица1[[#This Row],[РЕЙТИНГ НТЛ]:[РЕГ НТЛ]])</f>
        <v>0</v>
      </c>
      <c r="DT740" s="74">
        <f>SUM(Таблица1[[#This Row],[РЕЙТИНГ DPT]:[РЕЙТИНГ НТЛ]])</f>
        <v>0</v>
      </c>
    </row>
    <row r="741" spans="1:124" x14ac:dyDescent="0.25">
      <c r="A741" s="13">
        <v>110</v>
      </c>
      <c r="B741" s="14" t="s">
        <v>336</v>
      </c>
      <c r="C741" s="14" t="s">
        <v>116</v>
      </c>
      <c r="D741" s="14" t="s">
        <v>167</v>
      </c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7">
        <v>8.1999999999999993</v>
      </c>
      <c r="BB741" s="17">
        <v>8.1999999999999993</v>
      </c>
      <c r="BC741" s="17">
        <v>9.1999999999999993</v>
      </c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4"/>
      <c r="BU741" s="14"/>
      <c r="BV741" s="14"/>
      <c r="BW741" s="14"/>
      <c r="BX741" s="14"/>
      <c r="BY741" s="14"/>
      <c r="BZ741" s="14"/>
      <c r="CA741" s="14"/>
      <c r="CB741" s="14"/>
      <c r="CC741" s="14"/>
      <c r="CD741" s="14"/>
      <c r="CE741" s="14"/>
      <c r="CF741" s="14"/>
      <c r="CG741" s="14"/>
      <c r="CH741" s="14"/>
      <c r="CI741" s="14"/>
      <c r="CJ741" s="14"/>
      <c r="CK741" s="14"/>
      <c r="CL741" s="14"/>
      <c r="CM741" s="14"/>
      <c r="CN741" s="14"/>
      <c r="CO741" s="14"/>
      <c r="CP741" s="14"/>
      <c r="CQ741" s="14"/>
      <c r="CR741" s="14"/>
      <c r="CS741" s="14"/>
      <c r="CT741" s="14"/>
      <c r="CU741" s="14"/>
      <c r="CV741" s="14"/>
      <c r="CW741" s="14"/>
      <c r="CX741" s="14"/>
      <c r="CY741" s="14"/>
      <c r="CZ741" s="14"/>
      <c r="DA741" s="14"/>
      <c r="DB741" s="14"/>
      <c r="DC741" s="14"/>
      <c r="DD741" s="14"/>
      <c r="DE741" s="14"/>
      <c r="DF741" s="14"/>
      <c r="DG741" s="14"/>
      <c r="DH741" s="14"/>
      <c r="DI741" s="14"/>
      <c r="DJ741" s="14"/>
      <c r="DK741" s="14"/>
      <c r="DL741" s="14"/>
      <c r="DM741" s="14"/>
      <c r="DN741" s="14"/>
      <c r="DO741" s="14"/>
      <c r="DP741" s="55">
        <v>0</v>
      </c>
      <c r="DQ741" s="66">
        <v>0</v>
      </c>
      <c r="DR741" s="16">
        <v>0</v>
      </c>
      <c r="DS741" s="43">
        <f>PRODUCT(Таблица1[[#This Row],[РЕЙТИНГ НТЛ]:[РЕГ НТЛ]])</f>
        <v>0</v>
      </c>
      <c r="DT741" s="74">
        <f>SUM(Таблица1[[#This Row],[РЕЙТИНГ DPT]:[РЕЙТИНГ НТЛ]])</f>
        <v>0</v>
      </c>
    </row>
    <row r="742" spans="1:124" x14ac:dyDescent="0.25">
      <c r="A742" s="21">
        <v>26</v>
      </c>
      <c r="B742" s="18" t="s">
        <v>272</v>
      </c>
      <c r="C742" s="14" t="s">
        <v>116</v>
      </c>
      <c r="D742" s="18" t="s">
        <v>164</v>
      </c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26">
        <v>9.1999999999999993</v>
      </c>
      <c r="S742" s="26">
        <v>8.6</v>
      </c>
      <c r="T742" s="26">
        <v>8.8000000000000007</v>
      </c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8"/>
      <c r="BB742" s="18"/>
      <c r="BC742" s="18"/>
      <c r="BD742" s="18"/>
      <c r="BE742" s="18"/>
      <c r="BF742" s="18"/>
      <c r="BG742" s="18"/>
      <c r="BH742" s="18"/>
      <c r="BI742" s="18"/>
      <c r="BJ742" s="18"/>
      <c r="BK742" s="18"/>
      <c r="BL742" s="18"/>
      <c r="BM742" s="18"/>
      <c r="BN742" s="18"/>
      <c r="BO742" s="18"/>
      <c r="BP742" s="18"/>
      <c r="BQ742" s="18"/>
      <c r="BR742" s="18"/>
      <c r="BS742" s="18"/>
      <c r="BT742" s="18"/>
      <c r="BU742" s="18"/>
      <c r="BV742" s="18"/>
      <c r="BW742" s="18"/>
      <c r="BX742" s="18"/>
      <c r="BY742" s="18"/>
      <c r="BZ742" s="18"/>
      <c r="CA742" s="18"/>
      <c r="CB742" s="18"/>
      <c r="CC742" s="18"/>
      <c r="CD742" s="18"/>
      <c r="CE742" s="18"/>
      <c r="CF742" s="18"/>
      <c r="CG742" s="18"/>
      <c r="CH742" s="18"/>
      <c r="CI742" s="18"/>
      <c r="CJ742" s="18"/>
      <c r="CK742" s="18"/>
      <c r="CL742" s="18"/>
      <c r="CM742" s="18"/>
      <c r="CN742" s="18"/>
      <c r="CO742" s="18"/>
      <c r="CP742" s="18"/>
      <c r="CQ742" s="18"/>
      <c r="CR742" s="18"/>
      <c r="CS742" s="18"/>
      <c r="CT742" s="18"/>
      <c r="CU742" s="18"/>
      <c r="CV742" s="18"/>
      <c r="CW742" s="18"/>
      <c r="CX742" s="18"/>
      <c r="CY742" s="18"/>
      <c r="CZ742" s="18"/>
      <c r="DA742" s="18"/>
      <c r="DB742" s="18"/>
      <c r="DC742" s="18"/>
      <c r="DD742" s="18"/>
      <c r="DE742" s="18"/>
      <c r="DF742" s="18"/>
      <c r="DG742" s="18"/>
      <c r="DH742" s="18"/>
      <c r="DI742" s="18"/>
      <c r="DJ742" s="18"/>
      <c r="DK742" s="18"/>
      <c r="DL742" s="18"/>
      <c r="DM742" s="18"/>
      <c r="DN742" s="18"/>
      <c r="DO742" s="18"/>
      <c r="DP742" s="55">
        <v>0</v>
      </c>
      <c r="DQ742" s="66">
        <v>0</v>
      </c>
      <c r="DR742" s="16">
        <v>0</v>
      </c>
      <c r="DS742" s="44">
        <f>PRODUCT(Таблица1[[#This Row],[РЕЙТИНГ НТЛ]:[РЕГ НТЛ]])</f>
        <v>0</v>
      </c>
      <c r="DT742" s="74">
        <f>SUM(Таблица1[[#This Row],[РЕЙТИНГ DPT]:[РЕЙТИНГ НТЛ]])</f>
        <v>0</v>
      </c>
    </row>
    <row r="743" spans="1:124" x14ac:dyDescent="0.25">
      <c r="A743" s="13">
        <v>25</v>
      </c>
      <c r="B743" s="14" t="s">
        <v>271</v>
      </c>
      <c r="C743" s="14" t="s">
        <v>116</v>
      </c>
      <c r="D743" s="14" t="s">
        <v>164</v>
      </c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7">
        <v>8.4</v>
      </c>
      <c r="S743" s="17">
        <v>8</v>
      </c>
      <c r="T743" s="17">
        <v>8</v>
      </c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4"/>
      <c r="BU743" s="14"/>
      <c r="BV743" s="14"/>
      <c r="BW743" s="14"/>
      <c r="BX743" s="14"/>
      <c r="BY743" s="14"/>
      <c r="BZ743" s="14"/>
      <c r="CA743" s="14"/>
      <c r="CB743" s="14"/>
      <c r="CC743" s="14"/>
      <c r="CD743" s="14"/>
      <c r="CE743" s="14"/>
      <c r="CF743" s="14"/>
      <c r="CG743" s="14"/>
      <c r="CH743" s="14"/>
      <c r="CI743" s="14"/>
      <c r="CJ743" s="14"/>
      <c r="CK743" s="14"/>
      <c r="CL743" s="14"/>
      <c r="CM743" s="14"/>
      <c r="CN743" s="14"/>
      <c r="CO743" s="14"/>
      <c r="CP743" s="14"/>
      <c r="CQ743" s="14"/>
      <c r="CR743" s="14"/>
      <c r="CS743" s="14"/>
      <c r="CT743" s="14"/>
      <c r="CU743" s="14"/>
      <c r="CV743" s="14"/>
      <c r="CW743" s="14"/>
      <c r="CX743" s="14"/>
      <c r="CY743" s="14"/>
      <c r="CZ743" s="14"/>
      <c r="DA743" s="14"/>
      <c r="DB743" s="14"/>
      <c r="DC743" s="14"/>
      <c r="DD743" s="14"/>
      <c r="DE743" s="14"/>
      <c r="DF743" s="14"/>
      <c r="DG743" s="14"/>
      <c r="DH743" s="14"/>
      <c r="DI743" s="14"/>
      <c r="DJ743" s="14"/>
      <c r="DK743" s="14"/>
      <c r="DL743" s="14"/>
      <c r="DM743" s="14"/>
      <c r="DN743" s="14"/>
      <c r="DO743" s="14"/>
      <c r="DP743" s="55">
        <v>0</v>
      </c>
      <c r="DQ743" s="66">
        <v>0</v>
      </c>
      <c r="DR743" s="16">
        <v>0</v>
      </c>
      <c r="DS743" s="43">
        <f>PRODUCT(Таблица1[[#This Row],[РЕЙТИНГ НТЛ]:[РЕГ НТЛ]])</f>
        <v>0</v>
      </c>
      <c r="DT743" s="74">
        <f>SUM(Таблица1[[#This Row],[РЕЙТИНГ DPT]:[РЕЙТИНГ НТЛ]])</f>
        <v>0</v>
      </c>
    </row>
    <row r="744" spans="1:124" x14ac:dyDescent="0.25">
      <c r="A744" s="13">
        <v>75</v>
      </c>
      <c r="B744" s="14" t="s">
        <v>248</v>
      </c>
      <c r="C744" s="14" t="s">
        <v>116</v>
      </c>
      <c r="D744" s="14" t="s">
        <v>137</v>
      </c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7">
        <v>9</v>
      </c>
      <c r="S744" s="17">
        <v>9</v>
      </c>
      <c r="T744" s="17">
        <v>9.4</v>
      </c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4"/>
      <c r="BU744" s="14"/>
      <c r="BV744" s="14"/>
      <c r="BW744" s="14"/>
      <c r="BX744" s="14"/>
      <c r="BY744" s="14"/>
      <c r="BZ744" s="14"/>
      <c r="CA744" s="14"/>
      <c r="CB744" s="14"/>
      <c r="CC744" s="14"/>
      <c r="CD744" s="14"/>
      <c r="CE744" s="14"/>
      <c r="CF744" s="14"/>
      <c r="CG744" s="14"/>
      <c r="CH744" s="14"/>
      <c r="CI744" s="14"/>
      <c r="CJ744" s="14"/>
      <c r="CK744" s="14"/>
      <c r="CL744" s="14"/>
      <c r="CM744" s="14"/>
      <c r="CN744" s="14"/>
      <c r="CO744" s="14"/>
      <c r="CP744" s="14"/>
      <c r="CQ744" s="14"/>
      <c r="CR744" s="14"/>
      <c r="CS744" s="14"/>
      <c r="CT744" s="14"/>
      <c r="CU744" s="14"/>
      <c r="CV744" s="14"/>
      <c r="CW744" s="14"/>
      <c r="CX744" s="14"/>
      <c r="CY744" s="14"/>
      <c r="CZ744" s="14"/>
      <c r="DA744" s="14"/>
      <c r="DB744" s="14"/>
      <c r="DC744" s="14"/>
      <c r="DD744" s="14"/>
      <c r="DE744" s="14"/>
      <c r="DF744" s="14"/>
      <c r="DG744" s="14"/>
      <c r="DH744" s="14"/>
      <c r="DI744" s="14"/>
      <c r="DJ744" s="14"/>
      <c r="DK744" s="14"/>
      <c r="DL744" s="14"/>
      <c r="DM744" s="14"/>
      <c r="DN744" s="14"/>
      <c r="DO744" s="14"/>
      <c r="DP744" s="55">
        <v>0</v>
      </c>
      <c r="DQ744" s="66">
        <v>0</v>
      </c>
      <c r="DR744" s="16">
        <v>0</v>
      </c>
      <c r="DS744" s="43">
        <f>PRODUCT(Таблица1[[#This Row],[РЕЙТИНГ НТЛ]:[РЕГ НТЛ]])</f>
        <v>0</v>
      </c>
      <c r="DT744" s="74">
        <f>SUM(Таблица1[[#This Row],[РЕЙТИНГ DPT]:[РЕЙТИНГ НТЛ]])</f>
        <v>0</v>
      </c>
    </row>
    <row r="745" spans="1:124" x14ac:dyDescent="0.25">
      <c r="A745" s="13">
        <v>109</v>
      </c>
      <c r="B745" s="14" t="s">
        <v>343</v>
      </c>
      <c r="C745" s="14" t="s">
        <v>116</v>
      </c>
      <c r="D745" s="14" t="s">
        <v>169</v>
      </c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7">
        <v>8.8000000000000007</v>
      </c>
      <c r="AU745" s="17">
        <v>8.6</v>
      </c>
      <c r="AV745" s="17">
        <v>8</v>
      </c>
      <c r="AW745" s="17">
        <v>8.4</v>
      </c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4"/>
      <c r="BU745" s="14"/>
      <c r="BV745" s="14"/>
      <c r="BW745" s="14"/>
      <c r="BX745" s="14"/>
      <c r="BY745" s="14"/>
      <c r="BZ745" s="14"/>
      <c r="CA745" s="14"/>
      <c r="CB745" s="14"/>
      <c r="CC745" s="14"/>
      <c r="CD745" s="14"/>
      <c r="CE745" s="14"/>
      <c r="CF745" s="14"/>
      <c r="CG745" s="14"/>
      <c r="CH745" s="14"/>
      <c r="CI745" s="14"/>
      <c r="CJ745" s="14"/>
      <c r="CK745" s="14"/>
      <c r="CL745" s="14"/>
      <c r="CM745" s="14"/>
      <c r="CN745" s="14"/>
      <c r="CO745" s="14"/>
      <c r="CP745" s="14"/>
      <c r="CQ745" s="14"/>
      <c r="CR745" s="14"/>
      <c r="CS745" s="14"/>
      <c r="CT745" s="14"/>
      <c r="CU745" s="14"/>
      <c r="CV745" s="14"/>
      <c r="CW745" s="14"/>
      <c r="CX745" s="14"/>
      <c r="CY745" s="14"/>
      <c r="CZ745" s="14"/>
      <c r="DA745" s="14"/>
      <c r="DB745" s="14"/>
      <c r="DC745" s="14"/>
      <c r="DD745" s="14"/>
      <c r="DE745" s="14"/>
      <c r="DF745" s="14"/>
      <c r="DG745" s="14"/>
      <c r="DH745" s="14"/>
      <c r="DI745" s="14"/>
      <c r="DJ745" s="14"/>
      <c r="DK745" s="14"/>
      <c r="DL745" s="14"/>
      <c r="DM745" s="14"/>
      <c r="DN745" s="14"/>
      <c r="DO745" s="14"/>
      <c r="DP745" s="55">
        <v>0</v>
      </c>
      <c r="DQ745" s="66">
        <v>0</v>
      </c>
      <c r="DR745" s="16">
        <v>0</v>
      </c>
      <c r="DS745" s="43">
        <f>PRODUCT(Таблица1[[#This Row],[РЕЙТИНГ НТЛ]:[РЕГ НТЛ]])</f>
        <v>0</v>
      </c>
      <c r="DT745" s="74">
        <f>SUM(Таблица1[[#This Row],[РЕЙТИНГ DPT]:[РЕЙТИНГ НТЛ]])</f>
        <v>0</v>
      </c>
    </row>
    <row r="746" spans="1:124" x14ac:dyDescent="0.25">
      <c r="A746" s="13">
        <v>112</v>
      </c>
      <c r="B746" s="14" t="s">
        <v>337</v>
      </c>
      <c r="C746" s="14" t="s">
        <v>116</v>
      </c>
      <c r="D746" s="14" t="s">
        <v>167</v>
      </c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7">
        <v>8.6</v>
      </c>
      <c r="BB746" s="17">
        <v>8.6</v>
      </c>
      <c r="BC746" s="17">
        <v>9.1999999999999993</v>
      </c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4"/>
      <c r="BU746" s="14"/>
      <c r="BV746" s="14"/>
      <c r="BW746" s="14"/>
      <c r="BX746" s="14"/>
      <c r="BY746" s="14"/>
      <c r="BZ746" s="14"/>
      <c r="CA746" s="14"/>
      <c r="CB746" s="14"/>
      <c r="CC746" s="14"/>
      <c r="CD746" s="14"/>
      <c r="CE746" s="14"/>
      <c r="CF746" s="14"/>
      <c r="CG746" s="14"/>
      <c r="CH746" s="14"/>
      <c r="CI746" s="14"/>
      <c r="CJ746" s="14"/>
      <c r="CK746" s="14"/>
      <c r="CL746" s="14"/>
      <c r="CM746" s="14"/>
      <c r="CN746" s="14"/>
      <c r="CO746" s="14"/>
      <c r="CP746" s="14"/>
      <c r="CQ746" s="14"/>
      <c r="CR746" s="14"/>
      <c r="CS746" s="14"/>
      <c r="CT746" s="14"/>
      <c r="CU746" s="14"/>
      <c r="CV746" s="14"/>
      <c r="CW746" s="14"/>
      <c r="CX746" s="14"/>
      <c r="CY746" s="14"/>
      <c r="CZ746" s="14"/>
      <c r="DA746" s="14"/>
      <c r="DB746" s="14"/>
      <c r="DC746" s="14"/>
      <c r="DD746" s="14"/>
      <c r="DE746" s="14"/>
      <c r="DF746" s="14"/>
      <c r="DG746" s="14"/>
      <c r="DH746" s="14"/>
      <c r="DI746" s="14"/>
      <c r="DJ746" s="14"/>
      <c r="DK746" s="14"/>
      <c r="DL746" s="14"/>
      <c r="DM746" s="14"/>
      <c r="DN746" s="14"/>
      <c r="DO746" s="14"/>
      <c r="DP746" s="55">
        <v>0</v>
      </c>
      <c r="DQ746" s="66">
        <v>0</v>
      </c>
      <c r="DR746" s="16">
        <v>0</v>
      </c>
      <c r="DS746" s="43">
        <f>PRODUCT(Таблица1[[#This Row],[РЕЙТИНГ НТЛ]:[РЕГ НТЛ]])</f>
        <v>0</v>
      </c>
      <c r="DT746" s="74">
        <f>SUM(Таблица1[[#This Row],[РЕЙТИНГ DPT]:[РЕЙТИНГ НТЛ]])</f>
        <v>0</v>
      </c>
    </row>
    <row r="747" spans="1:124" x14ac:dyDescent="0.25">
      <c r="A747" s="13">
        <v>124</v>
      </c>
      <c r="B747" s="14" t="s">
        <v>340</v>
      </c>
      <c r="C747" s="14" t="s">
        <v>116</v>
      </c>
      <c r="D747" s="14" t="s">
        <v>166</v>
      </c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7">
        <v>8.4</v>
      </c>
      <c r="BB747" s="17">
        <v>8.8000000000000007</v>
      </c>
      <c r="BC747" s="17">
        <v>9</v>
      </c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4"/>
      <c r="BU747" s="14"/>
      <c r="BV747" s="14"/>
      <c r="BW747" s="14"/>
      <c r="BX747" s="14"/>
      <c r="BY747" s="14"/>
      <c r="BZ747" s="14"/>
      <c r="CA747" s="14"/>
      <c r="CB747" s="14"/>
      <c r="CC747" s="14"/>
      <c r="CD747" s="14"/>
      <c r="CE747" s="14"/>
      <c r="CF747" s="14"/>
      <c r="CG747" s="14"/>
      <c r="CH747" s="14"/>
      <c r="CI747" s="14"/>
      <c r="CJ747" s="14"/>
      <c r="CK747" s="14"/>
      <c r="CL747" s="14"/>
      <c r="CM747" s="14"/>
      <c r="CN747" s="14"/>
      <c r="CO747" s="14"/>
      <c r="CP747" s="14"/>
      <c r="CQ747" s="14"/>
      <c r="CR747" s="14"/>
      <c r="CS747" s="14"/>
      <c r="CT747" s="14"/>
      <c r="CU747" s="14"/>
      <c r="CV747" s="14"/>
      <c r="CW747" s="14"/>
      <c r="CX747" s="14"/>
      <c r="CY747" s="14"/>
      <c r="CZ747" s="14"/>
      <c r="DA747" s="14"/>
      <c r="DB747" s="14"/>
      <c r="DC747" s="14"/>
      <c r="DD747" s="14"/>
      <c r="DE747" s="14"/>
      <c r="DF747" s="14"/>
      <c r="DG747" s="14"/>
      <c r="DH747" s="14"/>
      <c r="DI747" s="14"/>
      <c r="DJ747" s="14"/>
      <c r="DK747" s="14"/>
      <c r="DL747" s="14"/>
      <c r="DM747" s="14"/>
      <c r="DN747" s="14"/>
      <c r="DO747" s="14"/>
      <c r="DP747" s="55">
        <v>0</v>
      </c>
      <c r="DQ747" s="66">
        <v>0</v>
      </c>
      <c r="DR747" s="16">
        <v>0</v>
      </c>
      <c r="DS747" s="43">
        <f>PRODUCT(Таблица1[[#This Row],[РЕЙТИНГ НТЛ]:[РЕГ НТЛ]])</f>
        <v>0</v>
      </c>
      <c r="DT747" s="74">
        <f>SUM(Таблица1[[#This Row],[РЕЙТИНГ DPT]:[РЕЙТИНГ НТЛ]])</f>
        <v>0</v>
      </c>
    </row>
    <row r="748" spans="1:124" x14ac:dyDescent="0.25">
      <c r="A748" s="13">
        <v>36</v>
      </c>
      <c r="B748" s="14" t="s">
        <v>246</v>
      </c>
      <c r="C748" s="14" t="s">
        <v>116</v>
      </c>
      <c r="D748" s="14" t="s">
        <v>166</v>
      </c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7">
        <v>9.4</v>
      </c>
      <c r="S748" s="17">
        <v>9.1999999999999993</v>
      </c>
      <c r="T748" s="17">
        <v>9.4</v>
      </c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  <c r="DC748" s="14"/>
      <c r="DD748" s="14"/>
      <c r="DE748" s="14"/>
      <c r="DF748" s="14"/>
      <c r="DG748" s="14"/>
      <c r="DH748" s="14"/>
      <c r="DI748" s="14"/>
      <c r="DJ748" s="14"/>
      <c r="DK748" s="14"/>
      <c r="DL748" s="14"/>
      <c r="DM748" s="14"/>
      <c r="DN748" s="14"/>
      <c r="DO748" s="14"/>
      <c r="DP748" s="55">
        <v>0</v>
      </c>
      <c r="DQ748" s="66">
        <v>0</v>
      </c>
      <c r="DR748" s="16">
        <v>0</v>
      </c>
      <c r="DS748" s="43">
        <f>PRODUCT(Таблица1[[#This Row],[РЕЙТИНГ НТЛ]:[РЕГ НТЛ]])</f>
        <v>0</v>
      </c>
      <c r="DT748" s="74">
        <f>SUM(Таблица1[[#This Row],[РЕЙТИНГ DPT]:[РЕЙТИНГ НТЛ]])</f>
        <v>0</v>
      </c>
    </row>
    <row r="749" spans="1:124" x14ac:dyDescent="0.25">
      <c r="A749" s="13">
        <v>41</v>
      </c>
      <c r="B749" s="14" t="s">
        <v>433</v>
      </c>
      <c r="C749" s="14" t="s">
        <v>116</v>
      </c>
      <c r="D749" s="14" t="s">
        <v>137</v>
      </c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7">
        <v>9.4</v>
      </c>
      <c r="P749" s="17">
        <v>9.6</v>
      </c>
      <c r="Q749" s="17">
        <v>9.4</v>
      </c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4"/>
      <c r="BU749" s="14"/>
      <c r="BV749" s="14"/>
      <c r="BW749" s="14"/>
      <c r="BX749" s="14"/>
      <c r="BY749" s="14"/>
      <c r="BZ749" s="14"/>
      <c r="CA749" s="14"/>
      <c r="CB749" s="14"/>
      <c r="CC749" s="14"/>
      <c r="CD749" s="14"/>
      <c r="CE749" s="14"/>
      <c r="CF749" s="14"/>
      <c r="CG749" s="14"/>
      <c r="CH749" s="14"/>
      <c r="CI749" s="14"/>
      <c r="CJ749" s="14"/>
      <c r="CK749" s="14"/>
      <c r="CL749" s="14"/>
      <c r="CM749" s="14"/>
      <c r="CN749" s="14"/>
      <c r="CO749" s="14"/>
      <c r="CP749" s="14"/>
      <c r="CQ749" s="14"/>
      <c r="CR749" s="14"/>
      <c r="CS749" s="14"/>
      <c r="CT749" s="14"/>
      <c r="CU749" s="14"/>
      <c r="CV749" s="14"/>
      <c r="CW749" s="14"/>
      <c r="CX749" s="14"/>
      <c r="CY749" s="14"/>
      <c r="CZ749" s="14"/>
      <c r="DA749" s="14"/>
      <c r="DB749" s="14"/>
      <c r="DC749" s="14"/>
      <c r="DD749" s="14"/>
      <c r="DE749" s="14"/>
      <c r="DF749" s="14"/>
      <c r="DG749" s="14"/>
      <c r="DH749" s="14"/>
      <c r="DI749" s="14"/>
      <c r="DJ749" s="14"/>
      <c r="DK749" s="14"/>
      <c r="DL749" s="14"/>
      <c r="DM749" s="14"/>
      <c r="DN749" s="14"/>
      <c r="DO749" s="14"/>
      <c r="DP749" s="55">
        <v>0</v>
      </c>
      <c r="DQ749" s="66">
        <v>0</v>
      </c>
      <c r="DR749" s="16">
        <v>0</v>
      </c>
      <c r="DS749" s="43">
        <f>PRODUCT(Таблица1[[#This Row],[РЕЙТИНГ НТЛ]:[РЕГ НТЛ]])</f>
        <v>0</v>
      </c>
      <c r="DT749" s="74">
        <f>SUM(Таблица1[[#This Row],[РЕЙТИНГ DPT]:[РЕЙТИНГ НТЛ]])</f>
        <v>0</v>
      </c>
    </row>
    <row r="750" spans="1:124" x14ac:dyDescent="0.25">
      <c r="A750" s="21">
        <v>37</v>
      </c>
      <c r="B750" s="18" t="s">
        <v>247</v>
      </c>
      <c r="C750" s="14" t="s">
        <v>116</v>
      </c>
      <c r="D750" s="18" t="s">
        <v>167</v>
      </c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26">
        <v>9.4</v>
      </c>
      <c r="S750" s="26">
        <v>8.8000000000000007</v>
      </c>
      <c r="T750" s="26">
        <v>9.4</v>
      </c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8"/>
      <c r="BB750" s="18"/>
      <c r="BC750" s="18"/>
      <c r="BD750" s="18"/>
      <c r="BE750" s="18"/>
      <c r="BF750" s="18"/>
      <c r="BG750" s="18"/>
      <c r="BH750" s="18"/>
      <c r="BI750" s="18"/>
      <c r="BJ750" s="18"/>
      <c r="BK750" s="18"/>
      <c r="BL750" s="18"/>
      <c r="BM750" s="18"/>
      <c r="BN750" s="18"/>
      <c r="BO750" s="18"/>
      <c r="BP750" s="18"/>
      <c r="BQ750" s="18"/>
      <c r="BR750" s="18"/>
      <c r="BS750" s="18"/>
      <c r="BT750" s="18"/>
      <c r="BU750" s="18"/>
      <c r="BV750" s="18"/>
      <c r="BW750" s="18"/>
      <c r="BX750" s="18"/>
      <c r="BY750" s="18"/>
      <c r="BZ750" s="18"/>
      <c r="CA750" s="18"/>
      <c r="CB750" s="18"/>
      <c r="CC750" s="18"/>
      <c r="CD750" s="18"/>
      <c r="CE750" s="18"/>
      <c r="CF750" s="18"/>
      <c r="CG750" s="18"/>
      <c r="CH750" s="18"/>
      <c r="CI750" s="18"/>
      <c r="CJ750" s="18"/>
      <c r="CK750" s="18"/>
      <c r="CL750" s="18"/>
      <c r="CM750" s="18"/>
      <c r="CN750" s="18"/>
      <c r="CO750" s="18"/>
      <c r="CP750" s="18"/>
      <c r="CQ750" s="18"/>
      <c r="CR750" s="18"/>
      <c r="CS750" s="18"/>
      <c r="CT750" s="18"/>
      <c r="CU750" s="18"/>
      <c r="CV750" s="18"/>
      <c r="CW750" s="18"/>
      <c r="CX750" s="18"/>
      <c r="CY750" s="18"/>
      <c r="CZ750" s="18"/>
      <c r="DA750" s="18"/>
      <c r="DB750" s="18"/>
      <c r="DC750" s="18"/>
      <c r="DD750" s="18"/>
      <c r="DE750" s="18"/>
      <c r="DF750" s="18"/>
      <c r="DG750" s="18"/>
      <c r="DH750" s="18"/>
      <c r="DI750" s="18"/>
      <c r="DJ750" s="18"/>
      <c r="DK750" s="18"/>
      <c r="DL750" s="18"/>
      <c r="DM750" s="18"/>
      <c r="DN750" s="18"/>
      <c r="DO750" s="18"/>
      <c r="DP750" s="55">
        <v>0</v>
      </c>
      <c r="DQ750" s="66">
        <v>0</v>
      </c>
      <c r="DR750" s="16">
        <v>0</v>
      </c>
      <c r="DS750" s="44">
        <f>PRODUCT(Таблица1[[#This Row],[РЕЙТИНГ НТЛ]:[РЕГ НТЛ]])</f>
        <v>0</v>
      </c>
      <c r="DT750" s="74">
        <f>SUM(Таблица1[[#This Row],[РЕЙТИНГ DPT]:[РЕЙТИНГ НТЛ]])</f>
        <v>0</v>
      </c>
    </row>
    <row r="751" spans="1:124" x14ac:dyDescent="0.25">
      <c r="A751" s="13">
        <v>113</v>
      </c>
      <c r="B751" s="14" t="s">
        <v>335</v>
      </c>
      <c r="C751" s="14" t="s">
        <v>116</v>
      </c>
      <c r="D751" s="14" t="s">
        <v>167</v>
      </c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7">
        <v>9</v>
      </c>
      <c r="AU751" s="17">
        <v>9</v>
      </c>
      <c r="AV751" s="17">
        <v>9.4</v>
      </c>
      <c r="AW751" s="17">
        <v>9.4</v>
      </c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4"/>
      <c r="BU751" s="14"/>
      <c r="BV751" s="14"/>
      <c r="BW751" s="14"/>
      <c r="BX751" s="14"/>
      <c r="BY751" s="14"/>
      <c r="BZ751" s="14"/>
      <c r="CA751" s="14"/>
      <c r="CB751" s="14"/>
      <c r="CC751" s="14"/>
      <c r="CD751" s="14"/>
      <c r="CE751" s="14"/>
      <c r="CF751" s="14"/>
      <c r="CG751" s="14"/>
      <c r="CH751" s="14"/>
      <c r="CI751" s="14"/>
      <c r="CJ751" s="14"/>
      <c r="CK751" s="14"/>
      <c r="CL751" s="14"/>
      <c r="CM751" s="14"/>
      <c r="CN751" s="14"/>
      <c r="CO751" s="14"/>
      <c r="CP751" s="14"/>
      <c r="CQ751" s="14"/>
      <c r="CR751" s="14"/>
      <c r="CS751" s="14"/>
      <c r="CT751" s="14"/>
      <c r="CU751" s="14"/>
      <c r="CV751" s="14"/>
      <c r="CW751" s="14"/>
      <c r="CX751" s="14"/>
      <c r="CY751" s="14"/>
      <c r="CZ751" s="14"/>
      <c r="DA751" s="14"/>
      <c r="DB751" s="14"/>
      <c r="DC751" s="14"/>
      <c r="DD751" s="14"/>
      <c r="DE751" s="14"/>
      <c r="DF751" s="14"/>
      <c r="DG751" s="14"/>
      <c r="DH751" s="14"/>
      <c r="DI751" s="14"/>
      <c r="DJ751" s="14"/>
      <c r="DK751" s="14"/>
      <c r="DL751" s="14"/>
      <c r="DM751" s="14"/>
      <c r="DN751" s="14"/>
      <c r="DO751" s="14"/>
      <c r="DP751" s="55">
        <v>0</v>
      </c>
      <c r="DQ751" s="66">
        <v>0</v>
      </c>
      <c r="DR751" s="16">
        <v>0</v>
      </c>
      <c r="DS751" s="43">
        <f>PRODUCT(Таблица1[[#This Row],[РЕЙТИНГ НТЛ]:[РЕГ НТЛ]])</f>
        <v>0</v>
      </c>
      <c r="DT751" s="74">
        <f>SUM(Таблица1[[#This Row],[РЕЙТИНГ DPT]:[РЕЙТИНГ НТЛ]])</f>
        <v>0</v>
      </c>
    </row>
    <row r="752" spans="1:124" x14ac:dyDescent="0.25">
      <c r="A752" s="29">
        <v>260</v>
      </c>
      <c r="B752" s="30" t="s">
        <v>407</v>
      </c>
      <c r="C752" s="14" t="s">
        <v>116</v>
      </c>
      <c r="D752" s="30" t="s">
        <v>169</v>
      </c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  <c r="BJ752" s="30"/>
      <c r="BK752" s="30"/>
      <c r="BL752" s="30"/>
      <c r="BM752" s="30"/>
      <c r="BN752" s="30"/>
      <c r="BO752" s="30"/>
      <c r="BP752" s="30"/>
      <c r="BQ752" s="30"/>
      <c r="BR752" s="30"/>
      <c r="BS752" s="30"/>
      <c r="BT752" s="30"/>
      <c r="BU752" s="30"/>
      <c r="BV752" s="30"/>
      <c r="BW752" s="30"/>
      <c r="BX752" s="30"/>
      <c r="BY752" s="30"/>
      <c r="BZ752" s="30"/>
      <c r="CA752" s="30"/>
      <c r="CB752" s="30"/>
      <c r="CC752" s="30"/>
      <c r="CD752" s="30"/>
      <c r="CE752" s="30"/>
      <c r="CF752" s="30"/>
      <c r="CG752" s="30"/>
      <c r="CH752" s="30"/>
      <c r="CI752" s="30"/>
      <c r="CJ752" s="30"/>
      <c r="CK752" s="30"/>
      <c r="CL752" s="30"/>
      <c r="CM752" s="30"/>
      <c r="CN752" s="37">
        <v>8.4</v>
      </c>
      <c r="CO752" s="37">
        <v>8.6</v>
      </c>
      <c r="CP752" s="37">
        <v>8.6</v>
      </c>
      <c r="CQ752" s="30"/>
      <c r="CR752" s="30"/>
      <c r="CS752" s="30"/>
      <c r="CT752" s="30"/>
      <c r="CU752" s="30"/>
      <c r="CV752" s="30"/>
      <c r="CW752" s="30"/>
      <c r="CX752" s="30"/>
      <c r="CY752" s="30"/>
      <c r="CZ752" s="30"/>
      <c r="DA752" s="30"/>
      <c r="DB752" s="30"/>
      <c r="DC752" s="30"/>
      <c r="DD752" s="30"/>
      <c r="DE752" s="30"/>
      <c r="DF752" s="30"/>
      <c r="DG752" s="30"/>
      <c r="DH752" s="30"/>
      <c r="DI752" s="30"/>
      <c r="DJ752" s="30"/>
      <c r="DK752" s="30"/>
      <c r="DL752" s="30"/>
      <c r="DM752" s="30"/>
      <c r="DN752" s="30"/>
      <c r="DO752" s="30"/>
      <c r="DP752" s="55">
        <v>0</v>
      </c>
      <c r="DQ752" s="66">
        <v>0</v>
      </c>
      <c r="DR752" s="16">
        <v>0</v>
      </c>
      <c r="DS752" s="73">
        <f>PRODUCT(Таблица1[[#This Row],[РЕЙТИНГ НТЛ]:[РЕГ НТЛ]])</f>
        <v>0</v>
      </c>
      <c r="DT752" s="74">
        <f>SUM(Таблица1[[#This Row],[РЕЙТИНГ DPT]:[РЕЙТИНГ НТЛ]])</f>
        <v>0</v>
      </c>
    </row>
    <row r="753" spans="1:124" x14ac:dyDescent="0.25">
      <c r="A753" s="21">
        <v>111</v>
      </c>
      <c r="B753" s="18" t="s">
        <v>338</v>
      </c>
      <c r="C753" s="14" t="s">
        <v>116</v>
      </c>
      <c r="D753" s="18" t="s">
        <v>166</v>
      </c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26">
        <v>8.4</v>
      </c>
      <c r="BB753" s="26">
        <v>8.1999999999999993</v>
      </c>
      <c r="BC753" s="26">
        <v>9.1999999999999993</v>
      </c>
      <c r="BD753" s="18"/>
      <c r="BE753" s="18"/>
      <c r="BF753" s="18"/>
      <c r="BG753" s="18"/>
      <c r="BH753" s="18"/>
      <c r="BI753" s="18"/>
      <c r="BJ753" s="18"/>
      <c r="BK753" s="18"/>
      <c r="BL753" s="18"/>
      <c r="BM753" s="18"/>
      <c r="BN753" s="18"/>
      <c r="BO753" s="18"/>
      <c r="BP753" s="18"/>
      <c r="BQ753" s="18"/>
      <c r="BR753" s="18"/>
      <c r="BS753" s="18"/>
      <c r="BT753" s="18"/>
      <c r="BU753" s="18"/>
      <c r="BV753" s="18"/>
      <c r="BW753" s="18"/>
      <c r="BX753" s="18"/>
      <c r="BY753" s="18"/>
      <c r="BZ753" s="18"/>
      <c r="CA753" s="18"/>
      <c r="CB753" s="18"/>
      <c r="CC753" s="18"/>
      <c r="CD753" s="18"/>
      <c r="CE753" s="18"/>
      <c r="CF753" s="18"/>
      <c r="CG753" s="18"/>
      <c r="CH753" s="18"/>
      <c r="CI753" s="18"/>
      <c r="CJ753" s="18"/>
      <c r="CK753" s="18"/>
      <c r="CL753" s="18"/>
      <c r="CM753" s="18"/>
      <c r="CN753" s="18"/>
      <c r="CO753" s="18"/>
      <c r="CP753" s="18"/>
      <c r="CQ753" s="18"/>
      <c r="CR753" s="18"/>
      <c r="CS753" s="18"/>
      <c r="CT753" s="18"/>
      <c r="CU753" s="18"/>
      <c r="CV753" s="18"/>
      <c r="CW753" s="18"/>
      <c r="CX753" s="18"/>
      <c r="CY753" s="18"/>
      <c r="CZ753" s="18"/>
      <c r="DA753" s="18"/>
      <c r="DB753" s="18"/>
      <c r="DC753" s="18"/>
      <c r="DD753" s="18"/>
      <c r="DE753" s="18"/>
      <c r="DF753" s="18"/>
      <c r="DG753" s="18"/>
      <c r="DH753" s="18"/>
      <c r="DI753" s="18"/>
      <c r="DJ753" s="18"/>
      <c r="DK753" s="18"/>
      <c r="DL753" s="18"/>
      <c r="DM753" s="18"/>
      <c r="DN753" s="18"/>
      <c r="DO753" s="18"/>
      <c r="DP753" s="55">
        <v>0</v>
      </c>
      <c r="DQ753" s="66">
        <v>0</v>
      </c>
      <c r="DR753" s="16">
        <v>0</v>
      </c>
      <c r="DS753" s="44">
        <f>PRODUCT(Таблица1[[#This Row],[РЕЙТИНГ НТЛ]:[РЕГ НТЛ]])</f>
        <v>0</v>
      </c>
      <c r="DT753" s="74">
        <f>SUM(Таблица1[[#This Row],[РЕЙТИНГ DPT]:[РЕЙТИНГ НТЛ]])</f>
        <v>0</v>
      </c>
    </row>
    <row r="754" spans="1:124" x14ac:dyDescent="0.25">
      <c r="A754" s="13">
        <v>237</v>
      </c>
      <c r="B754" s="14" t="s">
        <v>308</v>
      </c>
      <c r="C754" s="14" t="s">
        <v>116</v>
      </c>
      <c r="D754" s="14" t="s">
        <v>164</v>
      </c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7">
        <v>8.4</v>
      </c>
      <c r="S754" s="17">
        <v>9</v>
      </c>
      <c r="T754" s="17">
        <v>8.6</v>
      </c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4"/>
      <c r="BU754" s="14"/>
      <c r="BV754" s="14"/>
      <c r="BW754" s="14"/>
      <c r="BX754" s="14"/>
      <c r="BY754" s="14"/>
      <c r="BZ754" s="14"/>
      <c r="CA754" s="14"/>
      <c r="CB754" s="14"/>
      <c r="CC754" s="14"/>
      <c r="CD754" s="14"/>
      <c r="CE754" s="14"/>
      <c r="CF754" s="14"/>
      <c r="CG754" s="14"/>
      <c r="CH754" s="14"/>
      <c r="CI754" s="14"/>
      <c r="CJ754" s="14"/>
      <c r="CK754" s="14"/>
      <c r="CL754" s="14"/>
      <c r="CM754" s="14"/>
      <c r="CN754" s="14"/>
      <c r="CO754" s="14"/>
      <c r="CP754" s="14"/>
      <c r="CQ754" s="14"/>
      <c r="CR754" s="14"/>
      <c r="CS754" s="14"/>
      <c r="CT754" s="14"/>
      <c r="CU754" s="14"/>
      <c r="CV754" s="14"/>
      <c r="CW754" s="14"/>
      <c r="CX754" s="14"/>
      <c r="CY754" s="14"/>
      <c r="CZ754" s="14"/>
      <c r="DA754" s="14"/>
      <c r="DB754" s="14"/>
      <c r="DC754" s="14"/>
      <c r="DD754" s="14"/>
      <c r="DE754" s="14"/>
      <c r="DF754" s="14"/>
      <c r="DG754" s="14"/>
      <c r="DH754" s="14"/>
      <c r="DI754" s="14"/>
      <c r="DJ754" s="14"/>
      <c r="DK754" s="14"/>
      <c r="DL754" s="14"/>
      <c r="DM754" s="14"/>
      <c r="DN754" s="14"/>
      <c r="DO754" s="14"/>
      <c r="DP754" s="55">
        <v>0</v>
      </c>
      <c r="DQ754" s="66">
        <v>0</v>
      </c>
      <c r="DR754" s="16">
        <v>0</v>
      </c>
      <c r="DS754" s="43">
        <f>PRODUCT(Таблица1[[#This Row],[РЕЙТИНГ НТЛ]:[РЕГ НТЛ]])</f>
        <v>0</v>
      </c>
      <c r="DT754" s="74">
        <f>SUM(Таблица1[[#This Row],[РЕЙТИНГ DPT]:[РЕЙТИНГ НТЛ]])</f>
        <v>0</v>
      </c>
    </row>
    <row r="755" spans="1:124" x14ac:dyDescent="0.25">
      <c r="A755" s="13">
        <v>228</v>
      </c>
      <c r="B755" s="14" t="s">
        <v>234</v>
      </c>
      <c r="C755" s="14" t="s">
        <v>106</v>
      </c>
      <c r="D755" s="14" t="s">
        <v>134</v>
      </c>
      <c r="E755" s="14"/>
      <c r="F755" s="14"/>
      <c r="G755" s="14"/>
      <c r="H755" s="14"/>
      <c r="I755" s="14"/>
      <c r="J755" s="14"/>
      <c r="K755" s="17">
        <v>8.6</v>
      </c>
      <c r="L755" s="17">
        <v>8.4</v>
      </c>
      <c r="M755" s="17">
        <v>9</v>
      </c>
      <c r="N755" s="17">
        <v>9</v>
      </c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4"/>
      <c r="BU755" s="14"/>
      <c r="BV755" s="14"/>
      <c r="BW755" s="14"/>
      <c r="BX755" s="14"/>
      <c r="BY755" s="14"/>
      <c r="BZ755" s="14"/>
      <c r="CA755" s="14"/>
      <c r="CB755" s="14"/>
      <c r="CC755" s="14"/>
      <c r="CD755" s="14"/>
      <c r="CE755" s="14"/>
      <c r="CF755" s="14"/>
      <c r="CG755" s="14"/>
      <c r="CH755" s="14"/>
      <c r="CI755" s="14"/>
      <c r="CJ755" s="14"/>
      <c r="CK755" s="14"/>
      <c r="CL755" s="14"/>
      <c r="CM755" s="14"/>
      <c r="CN755" s="14"/>
      <c r="CO755" s="14"/>
      <c r="CP755" s="14"/>
      <c r="CQ755" s="14"/>
      <c r="CR755" s="14"/>
      <c r="CS755" s="14"/>
      <c r="CT755" s="14"/>
      <c r="CU755" s="14"/>
      <c r="CV755" s="14"/>
      <c r="CW755" s="14"/>
      <c r="CX755" s="14"/>
      <c r="CY755" s="14"/>
      <c r="CZ755" s="14"/>
      <c r="DA755" s="14"/>
      <c r="DB755" s="14"/>
      <c r="DC755" s="14"/>
      <c r="DD755" s="14"/>
      <c r="DE755" s="14"/>
      <c r="DF755" s="14"/>
      <c r="DG755" s="14"/>
      <c r="DH755" s="14"/>
      <c r="DI755" s="14"/>
      <c r="DJ755" s="14"/>
      <c r="DK755" s="14"/>
      <c r="DL755" s="14"/>
      <c r="DM755" s="14"/>
      <c r="DN755" s="14"/>
      <c r="DO755" s="14"/>
      <c r="DP755" s="55">
        <v>0</v>
      </c>
      <c r="DQ755" s="66">
        <v>0</v>
      </c>
      <c r="DR755" s="16">
        <v>1</v>
      </c>
      <c r="DS755" s="43">
        <f>PRODUCT(Таблица1[[#This Row],[РЕЙТИНГ НТЛ]:[РЕГ НТЛ]])</f>
        <v>0</v>
      </c>
      <c r="DT755" s="74">
        <f>SUM(Таблица1[[#This Row],[РЕЙТИНГ DPT]:[РЕЙТИНГ НТЛ]])</f>
        <v>0</v>
      </c>
    </row>
    <row r="756" spans="1:124" x14ac:dyDescent="0.25">
      <c r="A756" s="13">
        <v>7</v>
      </c>
      <c r="B756" s="14" t="s">
        <v>235</v>
      </c>
      <c r="C756" s="14" t="s">
        <v>106</v>
      </c>
      <c r="D756" s="14" t="s">
        <v>130</v>
      </c>
      <c r="E756" s="14"/>
      <c r="F756" s="14"/>
      <c r="G756" s="14"/>
      <c r="H756" s="14"/>
      <c r="I756" s="14"/>
      <c r="J756" s="14"/>
      <c r="K756" s="17">
        <v>9.1999999999999993</v>
      </c>
      <c r="L756" s="17">
        <v>9.1999999999999993</v>
      </c>
      <c r="M756" s="17">
        <v>9.1999999999999993</v>
      </c>
      <c r="N756" s="17">
        <v>8.8000000000000007</v>
      </c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4"/>
      <c r="BU756" s="14"/>
      <c r="BV756" s="14"/>
      <c r="BW756" s="14"/>
      <c r="BX756" s="14"/>
      <c r="BY756" s="14"/>
      <c r="BZ756" s="14"/>
      <c r="CA756" s="14"/>
      <c r="CB756" s="14"/>
      <c r="CC756" s="14"/>
      <c r="CD756" s="14"/>
      <c r="CE756" s="14"/>
      <c r="CF756" s="14"/>
      <c r="CG756" s="14"/>
      <c r="CH756" s="14"/>
      <c r="CI756" s="14"/>
      <c r="CJ756" s="14"/>
      <c r="CK756" s="14"/>
      <c r="CL756" s="14"/>
      <c r="CM756" s="14"/>
      <c r="CN756" s="14"/>
      <c r="CO756" s="14"/>
      <c r="CP756" s="14"/>
      <c r="CQ756" s="14"/>
      <c r="CR756" s="14"/>
      <c r="CS756" s="14"/>
      <c r="CT756" s="14"/>
      <c r="CU756" s="14"/>
      <c r="CV756" s="14"/>
      <c r="CW756" s="14"/>
      <c r="CX756" s="14"/>
      <c r="CY756" s="14"/>
      <c r="CZ756" s="14"/>
      <c r="DA756" s="14"/>
      <c r="DB756" s="14"/>
      <c r="DC756" s="14"/>
      <c r="DD756" s="14"/>
      <c r="DE756" s="14"/>
      <c r="DF756" s="14"/>
      <c r="DG756" s="14"/>
      <c r="DH756" s="14"/>
      <c r="DI756" s="14"/>
      <c r="DJ756" s="14"/>
      <c r="DK756" s="14"/>
      <c r="DL756" s="14"/>
      <c r="DM756" s="14"/>
      <c r="DN756" s="14"/>
      <c r="DO756" s="14"/>
      <c r="DP756" s="55">
        <v>0</v>
      </c>
      <c r="DQ756" s="66">
        <v>0</v>
      </c>
      <c r="DR756" s="16">
        <v>1</v>
      </c>
      <c r="DS756" s="43">
        <f>PRODUCT(Таблица1[[#This Row],[РЕЙТИНГ НТЛ]:[РЕГ НТЛ]])</f>
        <v>0</v>
      </c>
      <c r="DT756" s="74">
        <f>SUM(Таблица1[[#This Row],[РЕЙТИНГ DPT]:[РЕЙТИНГ НТЛ]])</f>
        <v>0</v>
      </c>
    </row>
    <row r="757" spans="1:124" x14ac:dyDescent="0.25">
      <c r="A757" s="13">
        <v>125</v>
      </c>
      <c r="B757" s="14" t="s">
        <v>326</v>
      </c>
      <c r="C757" s="14" t="s">
        <v>106</v>
      </c>
      <c r="D757" s="14" t="s">
        <v>189</v>
      </c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7"/>
      <c r="AO757" s="17"/>
      <c r="AP757" s="17"/>
      <c r="AQ757" s="17"/>
      <c r="AR757" s="17"/>
      <c r="AS757" s="17"/>
      <c r="AT757" s="17">
        <v>9.1999999999999993</v>
      </c>
      <c r="AU757" s="17">
        <v>9.4</v>
      </c>
      <c r="AV757" s="17">
        <v>9.6</v>
      </c>
      <c r="AW757" s="17">
        <v>9.1999999999999993</v>
      </c>
      <c r="AX757" s="17"/>
      <c r="AY757" s="17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4"/>
      <c r="BU757" s="14"/>
      <c r="BV757" s="14"/>
      <c r="BW757" s="14"/>
      <c r="BX757" s="14"/>
      <c r="BY757" s="14"/>
      <c r="BZ757" s="14"/>
      <c r="CA757" s="14"/>
      <c r="CB757" s="14"/>
      <c r="CC757" s="14"/>
      <c r="CD757" s="14"/>
      <c r="CE757" s="14"/>
      <c r="CF757" s="14"/>
      <c r="CG757" s="14"/>
      <c r="CH757" s="14"/>
      <c r="CI757" s="14"/>
      <c r="CJ757" s="14"/>
      <c r="CK757" s="14"/>
      <c r="CL757" s="14"/>
      <c r="CM757" s="14"/>
      <c r="CN757" s="14"/>
      <c r="CO757" s="14"/>
      <c r="CP757" s="14"/>
      <c r="CQ757" s="14"/>
      <c r="CR757" s="14"/>
      <c r="CS757" s="14"/>
      <c r="CT757" s="14"/>
      <c r="CU757" s="14"/>
      <c r="CV757" s="14"/>
      <c r="CW757" s="14"/>
      <c r="CX757" s="14"/>
      <c r="CY757" s="14"/>
      <c r="CZ757" s="14"/>
      <c r="DA757" s="14"/>
      <c r="DB757" s="14"/>
      <c r="DC757" s="14"/>
      <c r="DD757" s="14"/>
      <c r="DE757" s="14"/>
      <c r="DF757" s="14"/>
      <c r="DG757" s="14"/>
      <c r="DH757" s="14"/>
      <c r="DI757" s="14"/>
      <c r="DJ757" s="14"/>
      <c r="DK757" s="14"/>
      <c r="DL757" s="14"/>
      <c r="DM757" s="14"/>
      <c r="DN757" s="14"/>
      <c r="DO757" s="14"/>
      <c r="DP757" s="55">
        <v>0</v>
      </c>
      <c r="DQ757" s="66">
        <v>0</v>
      </c>
      <c r="DR757" s="16">
        <v>1</v>
      </c>
      <c r="DS757" s="43">
        <f>PRODUCT(Таблица1[[#This Row],[РЕЙТИНГ НТЛ]:[РЕГ НТЛ]])</f>
        <v>0</v>
      </c>
      <c r="DT757" s="74">
        <f>SUM(Таблица1[[#This Row],[РЕЙТИНГ DPT]:[РЕЙТИНГ НТЛ]])</f>
        <v>0</v>
      </c>
    </row>
    <row r="758" spans="1:124" x14ac:dyDescent="0.25">
      <c r="A758" s="13">
        <v>8</v>
      </c>
      <c r="B758" s="14" t="s">
        <v>241</v>
      </c>
      <c r="C758" s="14" t="s">
        <v>106</v>
      </c>
      <c r="D758" s="14" t="s">
        <v>135</v>
      </c>
      <c r="E758" s="14"/>
      <c r="F758" s="14"/>
      <c r="G758" s="14"/>
      <c r="H758" s="14"/>
      <c r="I758" s="14"/>
      <c r="J758" s="14"/>
      <c r="K758" s="17">
        <v>9.8000000000000007</v>
      </c>
      <c r="L758" s="17">
        <v>9.8000000000000007</v>
      </c>
      <c r="M758" s="17">
        <v>9.8000000000000007</v>
      </c>
      <c r="N758" s="17">
        <v>9.8000000000000007</v>
      </c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4"/>
      <c r="BU758" s="14"/>
      <c r="BV758" s="14"/>
      <c r="BW758" s="14"/>
      <c r="BX758" s="14"/>
      <c r="BY758" s="14"/>
      <c r="BZ758" s="14"/>
      <c r="CA758" s="14"/>
      <c r="CB758" s="14"/>
      <c r="CC758" s="14"/>
      <c r="CD758" s="14"/>
      <c r="CE758" s="14"/>
      <c r="CF758" s="14"/>
      <c r="CG758" s="14"/>
      <c r="CH758" s="14"/>
      <c r="CI758" s="14"/>
      <c r="CJ758" s="14"/>
      <c r="CK758" s="14"/>
      <c r="CL758" s="14"/>
      <c r="CM758" s="14"/>
      <c r="CN758" s="14"/>
      <c r="CO758" s="14"/>
      <c r="CP758" s="14"/>
      <c r="CQ758" s="14"/>
      <c r="CR758" s="14"/>
      <c r="CS758" s="14"/>
      <c r="CT758" s="14"/>
      <c r="CU758" s="14"/>
      <c r="CV758" s="14"/>
      <c r="CW758" s="14"/>
      <c r="CX758" s="14"/>
      <c r="CY758" s="14"/>
      <c r="CZ758" s="14"/>
      <c r="DA758" s="14"/>
      <c r="DB758" s="14"/>
      <c r="DC758" s="14"/>
      <c r="DD758" s="14"/>
      <c r="DE758" s="14"/>
      <c r="DF758" s="14"/>
      <c r="DG758" s="14"/>
      <c r="DH758" s="14"/>
      <c r="DI758" s="14"/>
      <c r="DJ758" s="14"/>
      <c r="DK758" s="14"/>
      <c r="DL758" s="14"/>
      <c r="DM758" s="14"/>
      <c r="DN758" s="14"/>
      <c r="DO758" s="14"/>
      <c r="DP758" s="55">
        <v>0</v>
      </c>
      <c r="DQ758" s="66">
        <v>0</v>
      </c>
      <c r="DR758" s="16">
        <v>0</v>
      </c>
      <c r="DS758" s="43">
        <f>PRODUCT(Таблица1[[#This Row],[РЕЙТИНГ НТЛ]:[РЕГ НТЛ]])</f>
        <v>0</v>
      </c>
      <c r="DT758" s="74">
        <f>SUM(Таблица1[[#This Row],[РЕЙТИНГ DPT]:[РЕЙТИНГ НТЛ]])</f>
        <v>0</v>
      </c>
    </row>
    <row r="759" spans="1:124" x14ac:dyDescent="0.25">
      <c r="A759" s="13">
        <v>22</v>
      </c>
      <c r="B759" s="14" t="s">
        <v>269</v>
      </c>
      <c r="C759" s="14" t="s">
        <v>106</v>
      </c>
      <c r="D759" s="14" t="s">
        <v>134</v>
      </c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7">
        <v>8.6</v>
      </c>
      <c r="S759" s="17">
        <v>8.1999999999999993</v>
      </c>
      <c r="T759" s="17">
        <v>8.4</v>
      </c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4"/>
      <c r="BU759" s="14"/>
      <c r="BV759" s="14"/>
      <c r="BW759" s="14"/>
      <c r="BX759" s="14"/>
      <c r="BY759" s="14"/>
      <c r="BZ759" s="14"/>
      <c r="CA759" s="14"/>
      <c r="CB759" s="14"/>
      <c r="CC759" s="14"/>
      <c r="CD759" s="14"/>
      <c r="CE759" s="14"/>
      <c r="CF759" s="14"/>
      <c r="CG759" s="14"/>
      <c r="CH759" s="14"/>
      <c r="CI759" s="14"/>
      <c r="CJ759" s="14"/>
      <c r="CK759" s="14"/>
      <c r="CL759" s="14"/>
      <c r="CM759" s="14"/>
      <c r="CN759" s="14"/>
      <c r="CO759" s="14"/>
      <c r="CP759" s="14"/>
      <c r="CQ759" s="14"/>
      <c r="CR759" s="14"/>
      <c r="CS759" s="14"/>
      <c r="CT759" s="14"/>
      <c r="CU759" s="14"/>
      <c r="CV759" s="14"/>
      <c r="CW759" s="14"/>
      <c r="CX759" s="14"/>
      <c r="CY759" s="14"/>
      <c r="CZ759" s="14"/>
      <c r="DA759" s="14"/>
      <c r="DB759" s="14"/>
      <c r="DC759" s="14"/>
      <c r="DD759" s="14"/>
      <c r="DE759" s="14"/>
      <c r="DF759" s="14"/>
      <c r="DG759" s="14"/>
      <c r="DH759" s="14"/>
      <c r="DI759" s="14"/>
      <c r="DJ759" s="14"/>
      <c r="DK759" s="14"/>
      <c r="DL759" s="14"/>
      <c r="DM759" s="14"/>
      <c r="DN759" s="14"/>
      <c r="DO759" s="14"/>
      <c r="DP759" s="55">
        <v>0</v>
      </c>
      <c r="DQ759" s="66">
        <v>0</v>
      </c>
      <c r="DR759" s="16">
        <v>0</v>
      </c>
      <c r="DS759" s="43">
        <f>PRODUCT(Таблица1[[#This Row],[РЕЙТИНГ НТЛ]:[РЕГ НТЛ]])</f>
        <v>0</v>
      </c>
      <c r="DT759" s="74">
        <f>SUM(Таблица1[[#This Row],[РЕЙТИНГ DPT]:[РЕЙТИНГ НТЛ]])</f>
        <v>0</v>
      </c>
    </row>
    <row r="760" spans="1:124" x14ac:dyDescent="0.25">
      <c r="A760" s="13">
        <v>234</v>
      </c>
      <c r="B760" s="14" t="s">
        <v>232</v>
      </c>
      <c r="C760" s="14" t="s">
        <v>106</v>
      </c>
      <c r="D760" s="14" t="s">
        <v>134</v>
      </c>
      <c r="E760" s="14"/>
      <c r="F760" s="14"/>
      <c r="G760" s="14"/>
      <c r="H760" s="14"/>
      <c r="I760" s="14"/>
      <c r="J760" s="14"/>
      <c r="K760" s="17">
        <v>9.6</v>
      </c>
      <c r="L760" s="17">
        <v>9.4</v>
      </c>
      <c r="M760" s="17">
        <v>9.8000000000000007</v>
      </c>
      <c r="N760" s="17">
        <v>9.6</v>
      </c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4"/>
      <c r="BU760" s="14"/>
      <c r="BV760" s="14"/>
      <c r="BW760" s="14"/>
      <c r="BX760" s="14"/>
      <c r="BY760" s="14"/>
      <c r="BZ760" s="14"/>
      <c r="CA760" s="14"/>
      <c r="CB760" s="14"/>
      <c r="CC760" s="14"/>
      <c r="CD760" s="14"/>
      <c r="CE760" s="14"/>
      <c r="CF760" s="14"/>
      <c r="CG760" s="14"/>
      <c r="CH760" s="14"/>
      <c r="CI760" s="14"/>
      <c r="CJ760" s="14"/>
      <c r="CK760" s="14"/>
      <c r="CL760" s="14"/>
      <c r="CM760" s="14"/>
      <c r="CN760" s="14"/>
      <c r="CO760" s="14"/>
      <c r="CP760" s="14"/>
      <c r="CQ760" s="14"/>
      <c r="CR760" s="14"/>
      <c r="CS760" s="14"/>
      <c r="CT760" s="14"/>
      <c r="CU760" s="14"/>
      <c r="CV760" s="14"/>
      <c r="CW760" s="14"/>
      <c r="CX760" s="14"/>
      <c r="CY760" s="14"/>
      <c r="CZ760" s="14"/>
      <c r="DA760" s="14"/>
      <c r="DB760" s="14"/>
      <c r="DC760" s="14"/>
      <c r="DD760" s="14"/>
      <c r="DE760" s="14"/>
      <c r="DF760" s="14"/>
      <c r="DG760" s="14"/>
      <c r="DH760" s="14"/>
      <c r="DI760" s="14"/>
      <c r="DJ760" s="14"/>
      <c r="DK760" s="14"/>
      <c r="DL760" s="14"/>
      <c r="DM760" s="14"/>
      <c r="DN760" s="14"/>
      <c r="DO760" s="14"/>
      <c r="DP760" s="55">
        <v>0</v>
      </c>
      <c r="DQ760" s="66">
        <v>0</v>
      </c>
      <c r="DR760" s="16">
        <v>1</v>
      </c>
      <c r="DS760" s="43">
        <f>PRODUCT(Таблица1[[#This Row],[РЕЙТИНГ НТЛ]:[РЕГ НТЛ]])</f>
        <v>0</v>
      </c>
      <c r="DT760" s="74">
        <f>SUM(Таблица1[[#This Row],[РЕЙТИНГ DPT]:[РЕЙТИНГ НТЛ]])</f>
        <v>0</v>
      </c>
    </row>
    <row r="761" spans="1:124" x14ac:dyDescent="0.25">
      <c r="A761" s="13">
        <v>71</v>
      </c>
      <c r="B761" s="14" t="s">
        <v>224</v>
      </c>
      <c r="C761" s="14" t="s">
        <v>106</v>
      </c>
      <c r="D761" s="14" t="s">
        <v>120</v>
      </c>
      <c r="E761" s="14">
        <v>3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4"/>
      <c r="BU761" s="14"/>
      <c r="BV761" s="14"/>
      <c r="BW761" s="14"/>
      <c r="BX761" s="14"/>
      <c r="BY761" s="14"/>
      <c r="BZ761" s="14"/>
      <c r="CA761" s="14"/>
      <c r="CB761" s="14"/>
      <c r="CC761" s="14"/>
      <c r="CD761" s="14"/>
      <c r="CE761" s="14"/>
      <c r="CF761" s="14"/>
      <c r="CG761" s="14"/>
      <c r="CH761" s="14"/>
      <c r="CI761" s="14"/>
      <c r="CJ761" s="14"/>
      <c r="CK761" s="14"/>
      <c r="CL761" s="14"/>
      <c r="CM761" s="14"/>
      <c r="CN761" s="14"/>
      <c r="CO761" s="14"/>
      <c r="CP761" s="14"/>
      <c r="CQ761" s="14"/>
      <c r="CR761" s="14"/>
      <c r="CS761" s="14"/>
      <c r="CT761" s="14"/>
      <c r="CU761" s="14"/>
      <c r="CV761" s="14"/>
      <c r="CW761" s="14"/>
      <c r="CX761" s="14"/>
      <c r="CY761" s="14"/>
      <c r="CZ761" s="14"/>
      <c r="DA761" s="14"/>
      <c r="DB761" s="14"/>
      <c r="DC761" s="14"/>
      <c r="DD761" s="14"/>
      <c r="DE761" s="14"/>
      <c r="DF761" s="14"/>
      <c r="DG761" s="14"/>
      <c r="DH761" s="14"/>
      <c r="DI761" s="14"/>
      <c r="DJ761" s="14"/>
      <c r="DK761" s="14"/>
      <c r="DL761" s="14"/>
      <c r="DM761" s="14"/>
      <c r="DN761" s="14"/>
      <c r="DO761" s="14"/>
      <c r="DP761" s="57">
        <v>4</v>
      </c>
      <c r="DQ761" s="66">
        <v>0</v>
      </c>
      <c r="DR761" s="16">
        <v>1</v>
      </c>
      <c r="DS761" s="16">
        <f>PRODUCT(Таблица1[[#This Row],[РЕЙТИНГ НТЛ]:[РЕГ НТЛ]])</f>
        <v>0</v>
      </c>
      <c r="DT761" s="70">
        <f>SUM(Таблица1[[#This Row],[РЕЙТИНГ DPT]:[РЕЙТИНГ НТЛ]])</f>
        <v>4</v>
      </c>
    </row>
    <row r="762" spans="1:124" x14ac:dyDescent="0.25">
      <c r="A762" s="21">
        <v>120</v>
      </c>
      <c r="B762" s="18" t="s">
        <v>344</v>
      </c>
      <c r="C762" s="14" t="s">
        <v>106</v>
      </c>
      <c r="D762" s="18" t="s">
        <v>133</v>
      </c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26">
        <v>9.4</v>
      </c>
      <c r="AU762" s="26">
        <v>9.4</v>
      </c>
      <c r="AV762" s="26">
        <v>9</v>
      </c>
      <c r="AW762" s="26">
        <v>9.1999999999999993</v>
      </c>
      <c r="AX762" s="18"/>
      <c r="AY762" s="18"/>
      <c r="AZ762" s="18"/>
      <c r="BA762" s="18"/>
      <c r="BB762" s="18"/>
      <c r="BC762" s="18"/>
      <c r="BD762" s="18"/>
      <c r="BE762" s="18"/>
      <c r="BF762" s="18"/>
      <c r="BG762" s="18"/>
      <c r="BH762" s="18"/>
      <c r="BI762" s="18"/>
      <c r="BJ762" s="18"/>
      <c r="BK762" s="18"/>
      <c r="BL762" s="18"/>
      <c r="BM762" s="18"/>
      <c r="BN762" s="18"/>
      <c r="BO762" s="18"/>
      <c r="BP762" s="18"/>
      <c r="BQ762" s="18"/>
      <c r="BR762" s="18"/>
      <c r="BS762" s="18"/>
      <c r="BT762" s="18"/>
      <c r="BU762" s="18"/>
      <c r="BV762" s="18"/>
      <c r="BW762" s="18"/>
      <c r="BX762" s="18"/>
      <c r="BY762" s="18"/>
      <c r="BZ762" s="18"/>
      <c r="CA762" s="18"/>
      <c r="CB762" s="18"/>
      <c r="CC762" s="18"/>
      <c r="CD762" s="18"/>
      <c r="CE762" s="18"/>
      <c r="CF762" s="18"/>
      <c r="CG762" s="18"/>
      <c r="CH762" s="18"/>
      <c r="CI762" s="18"/>
      <c r="CJ762" s="18"/>
      <c r="CK762" s="18"/>
      <c r="CL762" s="18"/>
      <c r="CM762" s="18"/>
      <c r="CN762" s="18"/>
      <c r="CO762" s="18"/>
      <c r="CP762" s="18"/>
      <c r="CQ762" s="18"/>
      <c r="CR762" s="18"/>
      <c r="CS762" s="18"/>
      <c r="CT762" s="18"/>
      <c r="CU762" s="18"/>
      <c r="CV762" s="18"/>
      <c r="CW762" s="18"/>
      <c r="CX762" s="18"/>
      <c r="CY762" s="18"/>
      <c r="CZ762" s="18"/>
      <c r="DA762" s="18"/>
      <c r="DB762" s="18"/>
      <c r="DC762" s="18"/>
      <c r="DD762" s="18"/>
      <c r="DE762" s="18"/>
      <c r="DF762" s="18"/>
      <c r="DG762" s="18"/>
      <c r="DH762" s="18"/>
      <c r="DI762" s="18"/>
      <c r="DJ762" s="18"/>
      <c r="DK762" s="18"/>
      <c r="DL762" s="18"/>
      <c r="DM762" s="18"/>
      <c r="DN762" s="18"/>
      <c r="DO762" s="18"/>
      <c r="DP762" s="55">
        <v>0</v>
      </c>
      <c r="DQ762" s="66">
        <v>0</v>
      </c>
      <c r="DR762" s="16">
        <v>1</v>
      </c>
      <c r="DS762" s="44">
        <f>PRODUCT(Таблица1[[#This Row],[РЕЙТИНГ НТЛ]:[РЕГ НТЛ]])</f>
        <v>0</v>
      </c>
      <c r="DT762" s="74">
        <f>SUM(Таблица1[[#This Row],[РЕЙТИНГ DPT]:[РЕЙТИНГ НТЛ]])</f>
        <v>0</v>
      </c>
    </row>
    <row r="763" spans="1:124" x14ac:dyDescent="0.25">
      <c r="A763" s="13">
        <v>71</v>
      </c>
      <c r="B763" s="14" t="s">
        <v>231</v>
      </c>
      <c r="C763" s="14" t="s">
        <v>106</v>
      </c>
      <c r="D763" s="14" t="s">
        <v>161</v>
      </c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7">
        <v>9.6</v>
      </c>
      <c r="S763" s="17">
        <v>9.8000000000000007</v>
      </c>
      <c r="T763" s="17">
        <v>9.8000000000000007</v>
      </c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4"/>
      <c r="BU763" s="14"/>
      <c r="BV763" s="14"/>
      <c r="BW763" s="14"/>
      <c r="BX763" s="14"/>
      <c r="BY763" s="14"/>
      <c r="BZ763" s="14"/>
      <c r="CA763" s="14"/>
      <c r="CB763" s="14"/>
      <c r="CC763" s="14"/>
      <c r="CD763" s="14"/>
      <c r="CE763" s="14"/>
      <c r="CF763" s="14"/>
      <c r="CG763" s="14"/>
      <c r="CH763" s="14"/>
      <c r="CI763" s="14"/>
      <c r="CJ763" s="14"/>
      <c r="CK763" s="14"/>
      <c r="CL763" s="14"/>
      <c r="CM763" s="14"/>
      <c r="CN763" s="14"/>
      <c r="CO763" s="14"/>
      <c r="CP763" s="14"/>
      <c r="CQ763" s="14"/>
      <c r="CR763" s="14"/>
      <c r="CS763" s="14"/>
      <c r="CT763" s="14"/>
      <c r="CU763" s="14"/>
      <c r="CV763" s="14"/>
      <c r="CW763" s="14"/>
      <c r="CX763" s="14"/>
      <c r="CY763" s="14"/>
      <c r="CZ763" s="14"/>
      <c r="DA763" s="14"/>
      <c r="DB763" s="14"/>
      <c r="DC763" s="14"/>
      <c r="DD763" s="14"/>
      <c r="DE763" s="14"/>
      <c r="DF763" s="14"/>
      <c r="DG763" s="14"/>
      <c r="DH763" s="14"/>
      <c r="DI763" s="14"/>
      <c r="DJ763" s="14"/>
      <c r="DK763" s="14"/>
      <c r="DL763" s="14"/>
      <c r="DM763" s="14"/>
      <c r="DN763" s="14"/>
      <c r="DO763" s="14"/>
      <c r="DP763" s="55">
        <v>0</v>
      </c>
      <c r="DQ763" s="66">
        <v>0</v>
      </c>
      <c r="DR763" s="16">
        <v>1</v>
      </c>
      <c r="DS763" s="43">
        <f>PRODUCT(Таблица1[[#This Row],[РЕЙТИНГ НТЛ]:[РЕГ НТЛ]])</f>
        <v>0</v>
      </c>
      <c r="DT763" s="74">
        <f>SUM(Таблица1[[#This Row],[РЕЙТИНГ DPT]:[РЕЙТИНГ НТЛ]])</f>
        <v>0</v>
      </c>
    </row>
    <row r="764" spans="1:124" x14ac:dyDescent="0.25">
      <c r="A764" s="13">
        <v>241</v>
      </c>
      <c r="B764" s="14" t="s">
        <v>225</v>
      </c>
      <c r="C764" s="14" t="s">
        <v>156</v>
      </c>
      <c r="D764" s="14" t="s">
        <v>141</v>
      </c>
      <c r="E764" s="14">
        <v>4</v>
      </c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4"/>
      <c r="BU764" s="14"/>
      <c r="BV764" s="14"/>
      <c r="BW764" s="14"/>
      <c r="BX764" s="14"/>
      <c r="BY764" s="14"/>
      <c r="BZ764" s="14"/>
      <c r="CA764" s="14"/>
      <c r="CB764" s="14"/>
      <c r="CC764" s="14"/>
      <c r="CD764" s="14"/>
      <c r="CE764" s="14"/>
      <c r="CF764" s="14"/>
      <c r="CG764" s="14"/>
      <c r="CH764" s="14"/>
      <c r="CI764" s="14"/>
      <c r="CJ764" s="14"/>
      <c r="CK764" s="14"/>
      <c r="CL764" s="14"/>
      <c r="CM764" s="14"/>
      <c r="CN764" s="14"/>
      <c r="CO764" s="14"/>
      <c r="CP764" s="14"/>
      <c r="CQ764" s="14"/>
      <c r="CR764" s="14"/>
      <c r="CS764" s="14"/>
      <c r="CT764" s="14"/>
      <c r="CU764" s="14"/>
      <c r="CV764" s="14"/>
      <c r="CW764" s="14"/>
      <c r="CX764" s="14"/>
      <c r="CY764" s="14"/>
      <c r="CZ764" s="14"/>
      <c r="DA764" s="14"/>
      <c r="DB764" s="14"/>
      <c r="DC764" s="14"/>
      <c r="DD764" s="14"/>
      <c r="DE764" s="14"/>
      <c r="DF764" s="14"/>
      <c r="DG764" s="14"/>
      <c r="DH764" s="14"/>
      <c r="DI764" s="14"/>
      <c r="DJ764" s="14"/>
      <c r="DK764" s="14"/>
      <c r="DL764" s="14"/>
      <c r="DM764" s="14"/>
      <c r="DN764" s="14"/>
      <c r="DO764" s="14"/>
      <c r="DP764" s="57">
        <v>2</v>
      </c>
      <c r="DQ764" s="66">
        <v>0</v>
      </c>
      <c r="DR764" s="16">
        <v>0</v>
      </c>
      <c r="DS764" s="16">
        <f>PRODUCT(Таблица1[[#This Row],[РЕЙТИНГ НТЛ]:[РЕГ НТЛ]])</f>
        <v>0</v>
      </c>
      <c r="DT764" s="70">
        <f>SUM(Таблица1[[#This Row],[РЕЙТИНГ DPT]:[РЕЙТИНГ НТЛ]])</f>
        <v>2</v>
      </c>
    </row>
    <row r="765" spans="1:124" x14ac:dyDescent="0.25">
      <c r="A765" s="21">
        <v>71</v>
      </c>
      <c r="B765" s="18" t="s">
        <v>224</v>
      </c>
      <c r="C765" s="14" t="s">
        <v>106</v>
      </c>
      <c r="D765" s="18" t="s">
        <v>161</v>
      </c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26">
        <v>9.6</v>
      </c>
      <c r="P765" s="26">
        <v>9.6</v>
      </c>
      <c r="Q765" s="26">
        <v>9.6</v>
      </c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8"/>
      <c r="BB765" s="18"/>
      <c r="BC765" s="18"/>
      <c r="BD765" s="18"/>
      <c r="BE765" s="18"/>
      <c r="BF765" s="18"/>
      <c r="BG765" s="18"/>
      <c r="BH765" s="18"/>
      <c r="BI765" s="18"/>
      <c r="BJ765" s="18"/>
      <c r="BK765" s="18"/>
      <c r="BL765" s="18"/>
      <c r="BM765" s="18"/>
      <c r="BN765" s="18"/>
      <c r="BO765" s="18"/>
      <c r="BP765" s="18"/>
      <c r="BQ765" s="18"/>
      <c r="BR765" s="18"/>
      <c r="BS765" s="18"/>
      <c r="BT765" s="18"/>
      <c r="BU765" s="18"/>
      <c r="BV765" s="18"/>
      <c r="BW765" s="18"/>
      <c r="BX765" s="18"/>
      <c r="BY765" s="18"/>
      <c r="BZ765" s="18"/>
      <c r="CA765" s="18"/>
      <c r="CB765" s="18"/>
      <c r="CC765" s="18"/>
      <c r="CD765" s="18"/>
      <c r="CE765" s="18"/>
      <c r="CF765" s="18"/>
      <c r="CG765" s="18"/>
      <c r="CH765" s="18"/>
      <c r="CI765" s="18"/>
      <c r="CJ765" s="18"/>
      <c r="CK765" s="18"/>
      <c r="CL765" s="18"/>
      <c r="CM765" s="18"/>
      <c r="CN765" s="18"/>
      <c r="CO765" s="18"/>
      <c r="CP765" s="18"/>
      <c r="CQ765" s="18"/>
      <c r="CR765" s="18"/>
      <c r="CS765" s="18"/>
      <c r="CT765" s="18"/>
      <c r="CU765" s="18"/>
      <c r="CV765" s="18"/>
      <c r="CW765" s="18"/>
      <c r="CX765" s="18"/>
      <c r="CY765" s="18"/>
      <c r="CZ765" s="18"/>
      <c r="DA765" s="18"/>
      <c r="DB765" s="18"/>
      <c r="DC765" s="18"/>
      <c r="DD765" s="18"/>
      <c r="DE765" s="18"/>
      <c r="DF765" s="18"/>
      <c r="DG765" s="18"/>
      <c r="DH765" s="18"/>
      <c r="DI765" s="18"/>
      <c r="DJ765" s="18"/>
      <c r="DK765" s="18"/>
      <c r="DL765" s="18"/>
      <c r="DM765" s="18"/>
      <c r="DN765" s="18"/>
      <c r="DO765" s="18"/>
      <c r="DP765" s="55">
        <v>0</v>
      </c>
      <c r="DQ765" s="66">
        <v>0</v>
      </c>
      <c r="DR765" s="16">
        <v>1</v>
      </c>
      <c r="DS765" s="44">
        <f>PRODUCT(Таблица1[[#This Row],[РЕЙТИНГ НТЛ]:[РЕГ НТЛ]])</f>
        <v>0</v>
      </c>
      <c r="DT765" s="74">
        <f>SUM(Таблица1[[#This Row],[РЕЙТИНГ DPT]:[РЕЙТИНГ НТЛ]])</f>
        <v>0</v>
      </c>
    </row>
    <row r="766" spans="1:124" x14ac:dyDescent="0.25">
      <c r="A766" s="13">
        <v>70</v>
      </c>
      <c r="B766" s="14" t="s">
        <v>296</v>
      </c>
      <c r="C766" s="14" t="s">
        <v>106</v>
      </c>
      <c r="D766" s="14" t="s">
        <v>130</v>
      </c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7">
        <v>9.6</v>
      </c>
      <c r="S766" s="17">
        <v>9.8000000000000007</v>
      </c>
      <c r="T766" s="17">
        <v>9.8000000000000007</v>
      </c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4"/>
      <c r="BU766" s="14"/>
      <c r="BV766" s="14"/>
      <c r="BW766" s="14"/>
      <c r="BX766" s="14"/>
      <c r="BY766" s="14"/>
      <c r="BZ766" s="14"/>
      <c r="CA766" s="14"/>
      <c r="CB766" s="14"/>
      <c r="CC766" s="14"/>
      <c r="CD766" s="14"/>
      <c r="CE766" s="14"/>
      <c r="CF766" s="14"/>
      <c r="CG766" s="14"/>
      <c r="CH766" s="14"/>
      <c r="CI766" s="14"/>
      <c r="CJ766" s="14"/>
      <c r="CK766" s="14"/>
      <c r="CL766" s="14"/>
      <c r="CM766" s="14"/>
      <c r="CN766" s="14"/>
      <c r="CO766" s="14"/>
      <c r="CP766" s="14"/>
      <c r="CQ766" s="14"/>
      <c r="CR766" s="14"/>
      <c r="CS766" s="14"/>
      <c r="CT766" s="14"/>
      <c r="CU766" s="14"/>
      <c r="CV766" s="14"/>
      <c r="CW766" s="14"/>
      <c r="CX766" s="14"/>
      <c r="CY766" s="14"/>
      <c r="CZ766" s="14"/>
      <c r="DA766" s="14"/>
      <c r="DB766" s="14"/>
      <c r="DC766" s="14"/>
      <c r="DD766" s="14"/>
      <c r="DE766" s="14"/>
      <c r="DF766" s="14"/>
      <c r="DG766" s="14"/>
      <c r="DH766" s="14"/>
      <c r="DI766" s="14"/>
      <c r="DJ766" s="14"/>
      <c r="DK766" s="14"/>
      <c r="DL766" s="14"/>
      <c r="DM766" s="14"/>
      <c r="DN766" s="14"/>
      <c r="DO766" s="14"/>
      <c r="DP766" s="55">
        <v>0</v>
      </c>
      <c r="DQ766" s="66">
        <v>0</v>
      </c>
      <c r="DR766" s="16">
        <v>1</v>
      </c>
      <c r="DS766" s="43">
        <f>PRODUCT(Таблица1[[#This Row],[РЕЙТИНГ НТЛ]:[РЕГ НТЛ]])</f>
        <v>0</v>
      </c>
      <c r="DT766" s="74">
        <f>SUM(Таблица1[[#This Row],[РЕЙТИНГ DPT]:[РЕЙТИНГ НТЛ]])</f>
        <v>0</v>
      </c>
    </row>
    <row r="767" spans="1:124" x14ac:dyDescent="0.25">
      <c r="A767" s="13">
        <v>28</v>
      </c>
      <c r="B767" s="14" t="s">
        <v>274</v>
      </c>
      <c r="C767" s="14" t="s">
        <v>106</v>
      </c>
      <c r="D767" s="14" t="s">
        <v>130</v>
      </c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7">
        <v>8.4</v>
      </c>
      <c r="S767" s="17">
        <v>8.1999999999999993</v>
      </c>
      <c r="T767" s="17">
        <v>9.1999999999999993</v>
      </c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4"/>
      <c r="BU767" s="14"/>
      <c r="BV767" s="14"/>
      <c r="BW767" s="14"/>
      <c r="BX767" s="14"/>
      <c r="BY767" s="14"/>
      <c r="BZ767" s="14"/>
      <c r="CA767" s="14"/>
      <c r="CB767" s="14"/>
      <c r="CC767" s="14"/>
      <c r="CD767" s="14"/>
      <c r="CE767" s="14"/>
      <c r="CF767" s="14"/>
      <c r="CG767" s="14"/>
      <c r="CH767" s="14"/>
      <c r="CI767" s="14"/>
      <c r="CJ767" s="14"/>
      <c r="CK767" s="14"/>
      <c r="CL767" s="14"/>
      <c r="CM767" s="14"/>
      <c r="CN767" s="14"/>
      <c r="CO767" s="14"/>
      <c r="CP767" s="14"/>
      <c r="CQ767" s="14"/>
      <c r="CR767" s="14"/>
      <c r="CS767" s="14"/>
      <c r="CT767" s="14"/>
      <c r="CU767" s="14"/>
      <c r="CV767" s="14"/>
      <c r="CW767" s="14"/>
      <c r="CX767" s="14"/>
      <c r="CY767" s="14"/>
      <c r="CZ767" s="14"/>
      <c r="DA767" s="14"/>
      <c r="DB767" s="14"/>
      <c r="DC767" s="14"/>
      <c r="DD767" s="14"/>
      <c r="DE767" s="14"/>
      <c r="DF767" s="14"/>
      <c r="DG767" s="14"/>
      <c r="DH767" s="14"/>
      <c r="DI767" s="14"/>
      <c r="DJ767" s="14"/>
      <c r="DK767" s="14"/>
      <c r="DL767" s="14"/>
      <c r="DM767" s="14"/>
      <c r="DN767" s="14"/>
      <c r="DO767" s="14"/>
      <c r="DP767" s="55">
        <v>0</v>
      </c>
      <c r="DQ767" s="66">
        <v>0</v>
      </c>
      <c r="DR767" s="16">
        <v>1</v>
      </c>
      <c r="DS767" s="43">
        <f>PRODUCT(Таблица1[[#This Row],[РЕЙТИНГ НТЛ]:[РЕГ НТЛ]])</f>
        <v>0</v>
      </c>
      <c r="DT767" s="74">
        <f>SUM(Таблица1[[#This Row],[РЕЙТИНГ DPT]:[РЕЙТИНГ НТЛ]])</f>
        <v>0</v>
      </c>
    </row>
    <row r="768" spans="1:124" x14ac:dyDescent="0.25">
      <c r="A768" s="13">
        <v>234</v>
      </c>
      <c r="B768" s="14" t="s">
        <v>226</v>
      </c>
      <c r="C768" s="14" t="s">
        <v>106</v>
      </c>
      <c r="D768" s="14" t="s">
        <v>119</v>
      </c>
      <c r="E768" s="14">
        <v>5</v>
      </c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4"/>
      <c r="BU768" s="14"/>
      <c r="BV768" s="14"/>
      <c r="BW768" s="14"/>
      <c r="BX768" s="14"/>
      <c r="BY768" s="14"/>
      <c r="BZ768" s="14"/>
      <c r="CA768" s="14"/>
      <c r="CB768" s="14"/>
      <c r="CC768" s="14"/>
      <c r="CD768" s="14"/>
      <c r="CE768" s="14"/>
      <c r="CF768" s="14"/>
      <c r="CG768" s="14"/>
      <c r="CH768" s="14"/>
      <c r="CI768" s="14"/>
      <c r="CJ768" s="14"/>
      <c r="CK768" s="14"/>
      <c r="CL768" s="14"/>
      <c r="CM768" s="14"/>
      <c r="CN768" s="14"/>
      <c r="CO768" s="14"/>
      <c r="CP768" s="14"/>
      <c r="CQ768" s="14"/>
      <c r="CR768" s="14"/>
      <c r="CS768" s="14"/>
      <c r="CT768" s="14"/>
      <c r="CU768" s="14"/>
      <c r="CV768" s="14"/>
      <c r="CW768" s="14"/>
      <c r="CX768" s="14"/>
      <c r="CY768" s="14"/>
      <c r="CZ768" s="14"/>
      <c r="DA768" s="14"/>
      <c r="DB768" s="14"/>
      <c r="DC768" s="14"/>
      <c r="DD768" s="14"/>
      <c r="DE768" s="14"/>
      <c r="DF768" s="14"/>
      <c r="DG768" s="14"/>
      <c r="DH768" s="14"/>
      <c r="DI768" s="14"/>
      <c r="DJ768" s="14"/>
      <c r="DK768" s="14"/>
      <c r="DL768" s="14"/>
      <c r="DM768" s="14"/>
      <c r="DN768" s="14"/>
      <c r="DO768" s="14"/>
      <c r="DP768" s="57">
        <v>2</v>
      </c>
      <c r="DQ768" s="66">
        <v>0</v>
      </c>
      <c r="DR768" s="16">
        <v>1</v>
      </c>
      <c r="DS768" s="16">
        <f>PRODUCT(Таблица1[[#This Row],[РЕЙТИНГ НТЛ]:[РЕГ НТЛ]])</f>
        <v>0</v>
      </c>
      <c r="DT768" s="70">
        <f>SUM(Таблица1[[#This Row],[РЕЙТИНГ DPT]:[РЕЙТИНГ НТЛ]])</f>
        <v>2</v>
      </c>
    </row>
    <row r="769" spans="1:124" x14ac:dyDescent="0.25">
      <c r="A769" s="13">
        <v>28</v>
      </c>
      <c r="B769" s="14" t="s">
        <v>227</v>
      </c>
      <c r="C769" s="14" t="s">
        <v>106</v>
      </c>
      <c r="D769" s="14" t="s">
        <v>130</v>
      </c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7">
        <v>8.6</v>
      </c>
      <c r="P769" s="17">
        <v>8.6</v>
      </c>
      <c r="Q769" s="17">
        <v>9</v>
      </c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4"/>
      <c r="BU769" s="14"/>
      <c r="BV769" s="14"/>
      <c r="BW769" s="14"/>
      <c r="BX769" s="14"/>
      <c r="BY769" s="14"/>
      <c r="BZ769" s="14"/>
      <c r="CA769" s="14"/>
      <c r="CB769" s="14"/>
      <c r="CC769" s="14"/>
      <c r="CD769" s="14"/>
      <c r="CE769" s="14"/>
      <c r="CF769" s="14"/>
      <c r="CG769" s="14"/>
      <c r="CH769" s="14"/>
      <c r="CI769" s="14"/>
      <c r="CJ769" s="14"/>
      <c r="CK769" s="14"/>
      <c r="CL769" s="14"/>
      <c r="CM769" s="14"/>
      <c r="CN769" s="14"/>
      <c r="CO769" s="14"/>
      <c r="CP769" s="14"/>
      <c r="CQ769" s="14"/>
      <c r="CR769" s="14"/>
      <c r="CS769" s="14"/>
      <c r="CT769" s="14"/>
      <c r="CU769" s="14"/>
      <c r="CV769" s="14"/>
      <c r="CW769" s="14"/>
      <c r="CX769" s="14"/>
      <c r="CY769" s="14"/>
      <c r="CZ769" s="14"/>
      <c r="DA769" s="14"/>
      <c r="DB769" s="14"/>
      <c r="DC769" s="14"/>
      <c r="DD769" s="14"/>
      <c r="DE769" s="14"/>
      <c r="DF769" s="14"/>
      <c r="DG769" s="14"/>
      <c r="DH769" s="14"/>
      <c r="DI769" s="14"/>
      <c r="DJ769" s="14"/>
      <c r="DK769" s="14"/>
      <c r="DL769" s="14"/>
      <c r="DM769" s="14"/>
      <c r="DN769" s="14"/>
      <c r="DO769" s="14"/>
      <c r="DP769" s="55">
        <v>0</v>
      </c>
      <c r="DQ769" s="66">
        <v>0</v>
      </c>
      <c r="DR769" s="16">
        <v>1</v>
      </c>
      <c r="DS769" s="43">
        <f>PRODUCT(Таблица1[[#This Row],[РЕЙТИНГ НТЛ]:[РЕГ НТЛ]])</f>
        <v>0</v>
      </c>
      <c r="DT769" s="74">
        <f>SUM(Таблица1[[#This Row],[РЕЙТИНГ DPT]:[РЕЙТИНГ НТЛ]])</f>
        <v>0</v>
      </c>
    </row>
    <row r="770" spans="1:124" x14ac:dyDescent="0.25">
      <c r="A770" s="13">
        <v>76</v>
      </c>
      <c r="B770" s="14" t="s">
        <v>299</v>
      </c>
      <c r="C770" s="14" t="s">
        <v>156</v>
      </c>
      <c r="D770" s="14" t="s">
        <v>157</v>
      </c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7">
        <v>9.1999999999999993</v>
      </c>
      <c r="S770" s="17">
        <v>9.4</v>
      </c>
      <c r="T770" s="17">
        <v>9</v>
      </c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4"/>
      <c r="BU770" s="14"/>
      <c r="BV770" s="14"/>
      <c r="BW770" s="14"/>
      <c r="BX770" s="14"/>
      <c r="BY770" s="14"/>
      <c r="BZ770" s="14"/>
      <c r="CA770" s="14"/>
      <c r="CB770" s="14"/>
      <c r="CC770" s="14"/>
      <c r="CD770" s="14"/>
      <c r="CE770" s="14"/>
      <c r="CF770" s="14"/>
      <c r="CG770" s="14"/>
      <c r="CH770" s="14"/>
      <c r="CI770" s="14"/>
      <c r="CJ770" s="14"/>
      <c r="CK770" s="14"/>
      <c r="CL770" s="14"/>
      <c r="CM770" s="14"/>
      <c r="CN770" s="14"/>
      <c r="CO770" s="14"/>
      <c r="CP770" s="14"/>
      <c r="CQ770" s="14"/>
      <c r="CR770" s="14"/>
      <c r="CS770" s="14"/>
      <c r="CT770" s="14"/>
      <c r="CU770" s="14"/>
      <c r="CV770" s="14"/>
      <c r="CW770" s="14"/>
      <c r="CX770" s="14"/>
      <c r="CY770" s="14"/>
      <c r="CZ770" s="14"/>
      <c r="DA770" s="14"/>
      <c r="DB770" s="14"/>
      <c r="DC770" s="14"/>
      <c r="DD770" s="14"/>
      <c r="DE770" s="14"/>
      <c r="DF770" s="14"/>
      <c r="DG770" s="14"/>
      <c r="DH770" s="14"/>
      <c r="DI770" s="14"/>
      <c r="DJ770" s="14"/>
      <c r="DK770" s="14"/>
      <c r="DL770" s="14"/>
      <c r="DM770" s="14"/>
      <c r="DN770" s="14"/>
      <c r="DO770" s="14"/>
      <c r="DP770" s="55">
        <v>0</v>
      </c>
      <c r="DQ770" s="66">
        <v>0</v>
      </c>
      <c r="DR770" s="16">
        <v>0</v>
      </c>
      <c r="DS770" s="43">
        <f>PRODUCT(Таблица1[[#This Row],[РЕЙТИНГ НТЛ]:[РЕГ НТЛ]])</f>
        <v>0</v>
      </c>
      <c r="DT770" s="74">
        <f>SUM(Таблица1[[#This Row],[РЕЙТИНГ DPT]:[РЕЙТИНГ НТЛ]])</f>
        <v>0</v>
      </c>
    </row>
    <row r="771" spans="1:124" x14ac:dyDescent="0.25">
      <c r="A771" s="13">
        <v>69</v>
      </c>
      <c r="B771" s="14" t="s">
        <v>233</v>
      </c>
      <c r="C771" s="14" t="s">
        <v>156</v>
      </c>
      <c r="D771" s="14" t="s">
        <v>157</v>
      </c>
      <c r="E771" s="14"/>
      <c r="F771" s="14"/>
      <c r="G771" s="14"/>
      <c r="H771" s="14"/>
      <c r="I771" s="14"/>
      <c r="J771" s="14"/>
      <c r="K771" s="17">
        <v>8.6</v>
      </c>
      <c r="L771" s="17">
        <v>8.4</v>
      </c>
      <c r="M771" s="17">
        <v>8.8000000000000007</v>
      </c>
      <c r="N771" s="17">
        <v>9</v>
      </c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4"/>
      <c r="BU771" s="14"/>
      <c r="BV771" s="14"/>
      <c r="BW771" s="14"/>
      <c r="BX771" s="14"/>
      <c r="BY771" s="14"/>
      <c r="BZ771" s="14"/>
      <c r="CA771" s="14"/>
      <c r="CB771" s="14"/>
      <c r="CC771" s="14"/>
      <c r="CD771" s="14"/>
      <c r="CE771" s="14"/>
      <c r="CF771" s="14"/>
      <c r="CG771" s="14"/>
      <c r="CH771" s="14"/>
      <c r="CI771" s="14"/>
      <c r="CJ771" s="14"/>
      <c r="CK771" s="14"/>
      <c r="CL771" s="14"/>
      <c r="CM771" s="14"/>
      <c r="CN771" s="14"/>
      <c r="CO771" s="14"/>
      <c r="CP771" s="14"/>
      <c r="CQ771" s="14"/>
      <c r="CR771" s="14"/>
      <c r="CS771" s="14"/>
      <c r="CT771" s="14"/>
      <c r="CU771" s="14"/>
      <c r="CV771" s="14"/>
      <c r="CW771" s="14"/>
      <c r="CX771" s="14"/>
      <c r="CY771" s="14"/>
      <c r="CZ771" s="14"/>
      <c r="DA771" s="14"/>
      <c r="DB771" s="14"/>
      <c r="DC771" s="14"/>
      <c r="DD771" s="14"/>
      <c r="DE771" s="14"/>
      <c r="DF771" s="14"/>
      <c r="DG771" s="14"/>
      <c r="DH771" s="14"/>
      <c r="DI771" s="14"/>
      <c r="DJ771" s="14"/>
      <c r="DK771" s="14"/>
      <c r="DL771" s="14"/>
      <c r="DM771" s="14"/>
      <c r="DN771" s="14"/>
      <c r="DO771" s="14"/>
      <c r="DP771" s="55">
        <v>0</v>
      </c>
      <c r="DQ771" s="66">
        <v>0</v>
      </c>
      <c r="DR771" s="16">
        <v>0</v>
      </c>
      <c r="DS771" s="43">
        <f>PRODUCT(Таблица1[[#This Row],[РЕЙТИНГ НТЛ]:[РЕГ НТЛ]])</f>
        <v>0</v>
      </c>
      <c r="DT771" s="74">
        <f>SUM(Таблица1[[#This Row],[РЕЙТИНГ DPT]:[РЕЙТИНГ НТЛ]])</f>
        <v>0</v>
      </c>
    </row>
    <row r="772" spans="1:124" x14ac:dyDescent="0.25">
      <c r="A772" s="13">
        <v>69</v>
      </c>
      <c r="B772" s="14" t="s">
        <v>233</v>
      </c>
      <c r="C772" s="14" t="s">
        <v>156</v>
      </c>
      <c r="D772" s="14" t="s">
        <v>157</v>
      </c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7">
        <v>9</v>
      </c>
      <c r="S772" s="17">
        <v>9.4</v>
      </c>
      <c r="T772" s="17">
        <v>9.1999999999999993</v>
      </c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4"/>
      <c r="BU772" s="14"/>
      <c r="BV772" s="14"/>
      <c r="BW772" s="14"/>
      <c r="BX772" s="14"/>
      <c r="BY772" s="14"/>
      <c r="BZ772" s="14"/>
      <c r="CA772" s="14"/>
      <c r="CB772" s="14"/>
      <c r="CC772" s="14"/>
      <c r="CD772" s="14"/>
      <c r="CE772" s="14"/>
      <c r="CF772" s="14"/>
      <c r="CG772" s="14"/>
      <c r="CH772" s="14"/>
      <c r="CI772" s="14"/>
      <c r="CJ772" s="14"/>
      <c r="CK772" s="14"/>
      <c r="CL772" s="14"/>
      <c r="CM772" s="14"/>
      <c r="CN772" s="14"/>
      <c r="CO772" s="14"/>
      <c r="CP772" s="14"/>
      <c r="CQ772" s="14"/>
      <c r="CR772" s="14"/>
      <c r="CS772" s="14"/>
      <c r="CT772" s="14"/>
      <c r="CU772" s="14"/>
      <c r="CV772" s="14"/>
      <c r="CW772" s="14"/>
      <c r="CX772" s="14"/>
      <c r="CY772" s="14"/>
      <c r="CZ772" s="14"/>
      <c r="DA772" s="14"/>
      <c r="DB772" s="14"/>
      <c r="DC772" s="14"/>
      <c r="DD772" s="14"/>
      <c r="DE772" s="14"/>
      <c r="DF772" s="14"/>
      <c r="DG772" s="14"/>
      <c r="DH772" s="14"/>
      <c r="DI772" s="14"/>
      <c r="DJ772" s="14"/>
      <c r="DK772" s="14"/>
      <c r="DL772" s="14"/>
      <c r="DM772" s="14"/>
      <c r="DN772" s="14"/>
      <c r="DO772" s="14"/>
      <c r="DP772" s="55">
        <v>0</v>
      </c>
      <c r="DQ772" s="66">
        <v>0</v>
      </c>
      <c r="DR772" s="16">
        <v>0</v>
      </c>
      <c r="DS772" s="43">
        <f>PRODUCT(Таблица1[[#This Row],[РЕЙТИНГ НТЛ]:[РЕГ НТЛ]])</f>
        <v>0</v>
      </c>
      <c r="DT772" s="74">
        <f>SUM(Таблица1[[#This Row],[РЕЙТИНГ DPT]:[РЕЙТИНГ НТЛ]])</f>
        <v>0</v>
      </c>
    </row>
    <row r="773" spans="1:124" x14ac:dyDescent="0.25">
      <c r="A773" s="13">
        <v>11</v>
      </c>
      <c r="B773" s="14" t="s">
        <v>229</v>
      </c>
      <c r="C773" s="14" t="s">
        <v>156</v>
      </c>
      <c r="D773" s="14" t="s">
        <v>157</v>
      </c>
      <c r="E773" s="14"/>
      <c r="F773" s="14"/>
      <c r="G773" s="14"/>
      <c r="H773" s="14"/>
      <c r="I773" s="14"/>
      <c r="J773" s="14"/>
      <c r="K773" s="17">
        <v>9.6</v>
      </c>
      <c r="L773" s="17">
        <v>9.6</v>
      </c>
      <c r="M773" s="17">
        <v>9.6</v>
      </c>
      <c r="N773" s="17">
        <v>9.4</v>
      </c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4"/>
      <c r="BU773" s="14"/>
      <c r="BV773" s="14"/>
      <c r="BW773" s="14"/>
      <c r="BX773" s="14"/>
      <c r="BY773" s="14"/>
      <c r="BZ773" s="14"/>
      <c r="CA773" s="14"/>
      <c r="CB773" s="14"/>
      <c r="CC773" s="14"/>
      <c r="CD773" s="14"/>
      <c r="CE773" s="14"/>
      <c r="CF773" s="14"/>
      <c r="CG773" s="14"/>
      <c r="CH773" s="14"/>
      <c r="CI773" s="14"/>
      <c r="CJ773" s="14"/>
      <c r="CK773" s="14"/>
      <c r="CL773" s="14"/>
      <c r="CM773" s="14"/>
      <c r="CN773" s="14"/>
      <c r="CO773" s="14"/>
      <c r="CP773" s="14"/>
      <c r="CQ773" s="14"/>
      <c r="CR773" s="14"/>
      <c r="CS773" s="14"/>
      <c r="CT773" s="14"/>
      <c r="CU773" s="14"/>
      <c r="CV773" s="14"/>
      <c r="CW773" s="14"/>
      <c r="CX773" s="14"/>
      <c r="CY773" s="14"/>
      <c r="CZ773" s="14"/>
      <c r="DA773" s="14"/>
      <c r="DB773" s="14"/>
      <c r="DC773" s="14"/>
      <c r="DD773" s="14"/>
      <c r="DE773" s="14"/>
      <c r="DF773" s="14"/>
      <c r="DG773" s="14"/>
      <c r="DH773" s="14"/>
      <c r="DI773" s="14"/>
      <c r="DJ773" s="14"/>
      <c r="DK773" s="14"/>
      <c r="DL773" s="14"/>
      <c r="DM773" s="14"/>
      <c r="DN773" s="14"/>
      <c r="DO773" s="14"/>
      <c r="DP773" s="55">
        <v>0</v>
      </c>
      <c r="DQ773" s="66">
        <v>0</v>
      </c>
      <c r="DR773" s="16">
        <v>0</v>
      </c>
      <c r="DS773" s="43">
        <f>PRODUCT(Таблица1[[#This Row],[РЕЙТИНГ НТЛ]:[РЕГ НТЛ]])</f>
        <v>0</v>
      </c>
      <c r="DT773" s="74">
        <f>SUM(Таблица1[[#This Row],[РЕЙТИНГ DPT]:[РЕЙТИНГ НТЛ]])</f>
        <v>0</v>
      </c>
    </row>
    <row r="774" spans="1:124" x14ac:dyDescent="0.25">
      <c r="A774" s="13">
        <v>28</v>
      </c>
      <c r="B774" s="14" t="s">
        <v>227</v>
      </c>
      <c r="C774" s="14" t="s">
        <v>106</v>
      </c>
      <c r="D774" s="14" t="s">
        <v>114</v>
      </c>
      <c r="E774" s="14">
        <v>6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4"/>
      <c r="BU774" s="14"/>
      <c r="BV774" s="14"/>
      <c r="BW774" s="14"/>
      <c r="BX774" s="14"/>
      <c r="BY774" s="14"/>
      <c r="BZ774" s="14"/>
      <c r="CA774" s="14"/>
      <c r="CB774" s="14"/>
      <c r="CC774" s="14"/>
      <c r="CD774" s="14"/>
      <c r="CE774" s="14"/>
      <c r="CF774" s="14"/>
      <c r="CG774" s="14"/>
      <c r="CH774" s="14"/>
      <c r="CI774" s="14"/>
      <c r="CJ774" s="14"/>
      <c r="CK774" s="14"/>
      <c r="CL774" s="14"/>
      <c r="CM774" s="14"/>
      <c r="CN774" s="14"/>
      <c r="CO774" s="14"/>
      <c r="CP774" s="14"/>
      <c r="CQ774" s="14"/>
      <c r="CR774" s="14"/>
      <c r="CS774" s="14"/>
      <c r="CT774" s="14"/>
      <c r="CU774" s="14"/>
      <c r="CV774" s="14"/>
      <c r="CW774" s="14"/>
      <c r="CX774" s="14"/>
      <c r="CY774" s="14"/>
      <c r="CZ774" s="14"/>
      <c r="DA774" s="14"/>
      <c r="DB774" s="14"/>
      <c r="DC774" s="14"/>
      <c r="DD774" s="14"/>
      <c r="DE774" s="14"/>
      <c r="DF774" s="14"/>
      <c r="DG774" s="14"/>
      <c r="DH774" s="14"/>
      <c r="DI774" s="14"/>
      <c r="DJ774" s="14"/>
      <c r="DK774" s="14"/>
      <c r="DL774" s="14"/>
      <c r="DM774" s="14"/>
      <c r="DN774" s="14"/>
      <c r="DO774" s="14"/>
      <c r="DP774" s="57">
        <v>2</v>
      </c>
      <c r="DQ774" s="66">
        <v>0</v>
      </c>
      <c r="DR774" s="16">
        <v>1</v>
      </c>
      <c r="DS774" s="16">
        <f>PRODUCT(Таблица1[[#This Row],[РЕЙТИНГ НТЛ]:[РЕГ НТЛ]])</f>
        <v>0</v>
      </c>
      <c r="DT774" s="70">
        <f>SUM(Таблица1[[#This Row],[РЕЙТИНГ DPT]:[РЕЙТИНГ НТЛ]])</f>
        <v>2</v>
      </c>
    </row>
    <row r="775" spans="1:124" x14ac:dyDescent="0.25">
      <c r="A775" s="13">
        <v>241</v>
      </c>
      <c r="B775" s="14" t="s">
        <v>225</v>
      </c>
      <c r="C775" s="14" t="s">
        <v>156</v>
      </c>
      <c r="D775" s="14" t="s">
        <v>157</v>
      </c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7">
        <v>9.1999999999999993</v>
      </c>
      <c r="P775" s="17">
        <v>9.4</v>
      </c>
      <c r="Q775" s="17">
        <v>9.6</v>
      </c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4"/>
      <c r="BU775" s="14"/>
      <c r="BV775" s="14"/>
      <c r="BW775" s="14"/>
      <c r="BX775" s="14"/>
      <c r="BY775" s="14"/>
      <c r="BZ775" s="14"/>
      <c r="CA775" s="14"/>
      <c r="CB775" s="14"/>
      <c r="CC775" s="14"/>
      <c r="CD775" s="14"/>
      <c r="CE775" s="14"/>
      <c r="CF775" s="14"/>
      <c r="CG775" s="14"/>
      <c r="CH775" s="14"/>
      <c r="CI775" s="14"/>
      <c r="CJ775" s="14"/>
      <c r="CK775" s="14"/>
      <c r="CL775" s="14"/>
      <c r="CM775" s="14"/>
      <c r="CN775" s="14"/>
      <c r="CO775" s="14"/>
      <c r="CP775" s="14"/>
      <c r="CQ775" s="14"/>
      <c r="CR775" s="14"/>
      <c r="CS775" s="14"/>
      <c r="CT775" s="14"/>
      <c r="CU775" s="14"/>
      <c r="CV775" s="14"/>
      <c r="CW775" s="14"/>
      <c r="CX775" s="14"/>
      <c r="CY775" s="14"/>
      <c r="CZ775" s="14"/>
      <c r="DA775" s="14"/>
      <c r="DB775" s="14"/>
      <c r="DC775" s="14"/>
      <c r="DD775" s="14"/>
      <c r="DE775" s="14"/>
      <c r="DF775" s="14"/>
      <c r="DG775" s="14"/>
      <c r="DH775" s="14"/>
      <c r="DI775" s="14"/>
      <c r="DJ775" s="14"/>
      <c r="DK775" s="14"/>
      <c r="DL775" s="14"/>
      <c r="DM775" s="14"/>
      <c r="DN775" s="14"/>
      <c r="DO775" s="14"/>
      <c r="DP775" s="55">
        <v>0</v>
      </c>
      <c r="DQ775" s="66">
        <v>0</v>
      </c>
      <c r="DR775" s="16">
        <v>0</v>
      </c>
      <c r="DS775" s="43">
        <f>PRODUCT(Таблица1[[#This Row],[РЕЙТИНГ НТЛ]:[РЕГ НТЛ]])</f>
        <v>0</v>
      </c>
      <c r="DT775" s="74">
        <f>SUM(Таблица1[[#This Row],[РЕЙТИНГ DPT]:[РЕЙТИНГ НТЛ]])</f>
        <v>0</v>
      </c>
    </row>
    <row r="776" spans="1:124" x14ac:dyDescent="0.25">
      <c r="A776" s="13">
        <v>39</v>
      </c>
      <c r="B776" s="14" t="s">
        <v>255</v>
      </c>
      <c r="C776" s="14" t="s">
        <v>156</v>
      </c>
      <c r="D776" s="14" t="s">
        <v>158</v>
      </c>
      <c r="E776" s="14"/>
      <c r="F776" s="14"/>
      <c r="G776" s="14"/>
      <c r="H776" s="14"/>
      <c r="I776" s="14"/>
      <c r="J776" s="14"/>
      <c r="K776" s="17">
        <v>9.1999999999999993</v>
      </c>
      <c r="L776" s="17">
        <v>9.1999999999999993</v>
      </c>
      <c r="M776" s="17">
        <v>9.1999999999999993</v>
      </c>
      <c r="N776" s="17">
        <v>9.1999999999999993</v>
      </c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4"/>
      <c r="BU776" s="14"/>
      <c r="BV776" s="14"/>
      <c r="BW776" s="14"/>
      <c r="BX776" s="14"/>
      <c r="BY776" s="14"/>
      <c r="BZ776" s="14"/>
      <c r="CA776" s="14"/>
      <c r="CB776" s="14"/>
      <c r="CC776" s="14"/>
      <c r="CD776" s="14"/>
      <c r="CE776" s="14"/>
      <c r="CF776" s="14"/>
      <c r="CG776" s="14"/>
      <c r="CH776" s="14"/>
      <c r="CI776" s="14"/>
      <c r="CJ776" s="14"/>
      <c r="CK776" s="14"/>
      <c r="CL776" s="14"/>
      <c r="CM776" s="14"/>
      <c r="CN776" s="14"/>
      <c r="CO776" s="14"/>
      <c r="CP776" s="14"/>
      <c r="CQ776" s="14"/>
      <c r="CR776" s="14"/>
      <c r="CS776" s="14"/>
      <c r="CT776" s="14"/>
      <c r="CU776" s="14"/>
      <c r="CV776" s="14"/>
      <c r="CW776" s="14"/>
      <c r="CX776" s="14"/>
      <c r="CY776" s="14"/>
      <c r="CZ776" s="14"/>
      <c r="DA776" s="14"/>
      <c r="DB776" s="14"/>
      <c r="DC776" s="14"/>
      <c r="DD776" s="14"/>
      <c r="DE776" s="14"/>
      <c r="DF776" s="14"/>
      <c r="DG776" s="14"/>
      <c r="DH776" s="14"/>
      <c r="DI776" s="14"/>
      <c r="DJ776" s="14"/>
      <c r="DK776" s="14"/>
      <c r="DL776" s="14"/>
      <c r="DM776" s="14"/>
      <c r="DN776" s="14"/>
      <c r="DO776" s="14"/>
      <c r="DP776" s="55">
        <v>0</v>
      </c>
      <c r="DQ776" s="66">
        <v>0</v>
      </c>
      <c r="DR776" s="16">
        <v>0</v>
      </c>
      <c r="DS776" s="43">
        <f>PRODUCT(Таблица1[[#This Row],[РЕЙТИНГ НТЛ]:[РЕГ НТЛ]])</f>
        <v>0</v>
      </c>
      <c r="DT776" s="74">
        <f>SUM(Таблица1[[#This Row],[РЕЙТИНГ DPT]:[РЕЙТИНГ НТЛ]])</f>
        <v>0</v>
      </c>
    </row>
    <row r="777" spans="1:124" x14ac:dyDescent="0.25">
      <c r="A777" s="13">
        <v>39</v>
      </c>
      <c r="B777" s="14" t="s">
        <v>255</v>
      </c>
      <c r="C777" s="14" t="s">
        <v>156</v>
      </c>
      <c r="D777" s="14" t="s">
        <v>158</v>
      </c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7">
        <v>9.4</v>
      </c>
      <c r="S777" s="17">
        <v>9.4</v>
      </c>
      <c r="T777" s="17">
        <v>9.6</v>
      </c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4"/>
      <c r="BU777" s="14"/>
      <c r="BV777" s="14"/>
      <c r="BW777" s="14"/>
      <c r="BX777" s="14"/>
      <c r="BY777" s="14"/>
      <c r="BZ777" s="14"/>
      <c r="CA777" s="14"/>
      <c r="CB777" s="14"/>
      <c r="CC777" s="14"/>
      <c r="CD777" s="14"/>
      <c r="CE777" s="14"/>
      <c r="CF777" s="14"/>
      <c r="CG777" s="14"/>
      <c r="CH777" s="14"/>
      <c r="CI777" s="14"/>
      <c r="CJ777" s="14"/>
      <c r="CK777" s="14"/>
      <c r="CL777" s="14"/>
      <c r="CM777" s="14"/>
      <c r="CN777" s="14"/>
      <c r="CO777" s="14"/>
      <c r="CP777" s="14"/>
      <c r="CQ777" s="14"/>
      <c r="CR777" s="14"/>
      <c r="CS777" s="14"/>
      <c r="CT777" s="14"/>
      <c r="CU777" s="14"/>
      <c r="CV777" s="14"/>
      <c r="CW777" s="14"/>
      <c r="CX777" s="14"/>
      <c r="CY777" s="14"/>
      <c r="CZ777" s="14"/>
      <c r="DA777" s="14"/>
      <c r="DB777" s="14"/>
      <c r="DC777" s="14"/>
      <c r="DD777" s="14"/>
      <c r="DE777" s="14"/>
      <c r="DF777" s="14"/>
      <c r="DG777" s="14"/>
      <c r="DH777" s="14"/>
      <c r="DI777" s="14"/>
      <c r="DJ777" s="14"/>
      <c r="DK777" s="14"/>
      <c r="DL777" s="14"/>
      <c r="DM777" s="14"/>
      <c r="DN777" s="14"/>
      <c r="DO777" s="14"/>
      <c r="DP777" s="55">
        <v>0</v>
      </c>
      <c r="DQ777" s="66">
        <v>0</v>
      </c>
      <c r="DR777" s="16">
        <v>0</v>
      </c>
      <c r="DS777" s="43">
        <f>PRODUCT(Таблица1[[#This Row],[РЕЙТИНГ НТЛ]:[РЕГ НТЛ]])</f>
        <v>0</v>
      </c>
      <c r="DT777" s="74">
        <f>SUM(Таблица1[[#This Row],[РЕЙТИНГ DPT]:[РЕЙТИНГ НТЛ]])</f>
        <v>0</v>
      </c>
    </row>
    <row r="778" spans="1:124" x14ac:dyDescent="0.25">
      <c r="A778" s="13">
        <v>77</v>
      </c>
      <c r="B778" s="14" t="s">
        <v>258</v>
      </c>
      <c r="C778" s="14" t="s">
        <v>156</v>
      </c>
      <c r="D778" s="14" t="s">
        <v>157</v>
      </c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7">
        <v>9.1999999999999993</v>
      </c>
      <c r="P778" s="17">
        <v>8.8000000000000007</v>
      </c>
      <c r="Q778" s="17">
        <v>8.6</v>
      </c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4"/>
      <c r="BU778" s="14"/>
      <c r="BV778" s="14"/>
      <c r="BW778" s="14"/>
      <c r="BX778" s="14"/>
      <c r="BY778" s="14"/>
      <c r="BZ778" s="14"/>
      <c r="CA778" s="14"/>
      <c r="CB778" s="14"/>
      <c r="CC778" s="14"/>
      <c r="CD778" s="14"/>
      <c r="CE778" s="14"/>
      <c r="CF778" s="14"/>
      <c r="CG778" s="14"/>
      <c r="CH778" s="14"/>
      <c r="CI778" s="14"/>
      <c r="CJ778" s="14"/>
      <c r="CK778" s="14"/>
      <c r="CL778" s="14"/>
      <c r="CM778" s="14"/>
      <c r="CN778" s="14"/>
      <c r="CO778" s="14"/>
      <c r="CP778" s="14"/>
      <c r="CQ778" s="14"/>
      <c r="CR778" s="14"/>
      <c r="CS778" s="14"/>
      <c r="CT778" s="14"/>
      <c r="CU778" s="14"/>
      <c r="CV778" s="14"/>
      <c r="CW778" s="14"/>
      <c r="CX778" s="14"/>
      <c r="CY778" s="14"/>
      <c r="CZ778" s="14"/>
      <c r="DA778" s="14"/>
      <c r="DB778" s="14"/>
      <c r="DC778" s="14"/>
      <c r="DD778" s="14"/>
      <c r="DE778" s="14"/>
      <c r="DF778" s="14"/>
      <c r="DG778" s="14"/>
      <c r="DH778" s="14"/>
      <c r="DI778" s="14"/>
      <c r="DJ778" s="14"/>
      <c r="DK778" s="14"/>
      <c r="DL778" s="14"/>
      <c r="DM778" s="14"/>
      <c r="DN778" s="14"/>
      <c r="DO778" s="14"/>
      <c r="DP778" s="55">
        <v>0</v>
      </c>
      <c r="DQ778" s="66">
        <v>0</v>
      </c>
      <c r="DR778" s="16">
        <v>0</v>
      </c>
      <c r="DS778" s="43">
        <f>PRODUCT(Таблица1[[#This Row],[РЕЙТИНГ НТЛ]:[РЕГ НТЛ]])</f>
        <v>0</v>
      </c>
      <c r="DT778" s="74">
        <f>SUM(Таблица1[[#This Row],[РЕЙТИНГ DPT]:[РЕЙТИНГ НТЛ]])</f>
        <v>0</v>
      </c>
    </row>
    <row r="779" spans="1:124" x14ac:dyDescent="0.25">
      <c r="A779" s="21">
        <v>58</v>
      </c>
      <c r="B779" s="18" t="s">
        <v>435</v>
      </c>
      <c r="C779" s="14" t="s">
        <v>156</v>
      </c>
      <c r="D779" s="18" t="s">
        <v>157</v>
      </c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26">
        <v>8.4</v>
      </c>
      <c r="P779" s="26">
        <v>9.4</v>
      </c>
      <c r="Q779" s="26">
        <v>8.4</v>
      </c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8"/>
      <c r="BB779" s="18"/>
      <c r="BC779" s="18"/>
      <c r="BD779" s="18"/>
      <c r="BE779" s="18"/>
      <c r="BF779" s="18"/>
      <c r="BG779" s="18"/>
      <c r="BH779" s="18"/>
      <c r="BI779" s="18"/>
      <c r="BJ779" s="18"/>
      <c r="BK779" s="18"/>
      <c r="BL779" s="18"/>
      <c r="BM779" s="18"/>
      <c r="BN779" s="18"/>
      <c r="BO779" s="18"/>
      <c r="BP779" s="18"/>
      <c r="BQ779" s="18"/>
      <c r="BR779" s="18"/>
      <c r="BS779" s="18"/>
      <c r="BT779" s="18"/>
      <c r="BU779" s="18"/>
      <c r="BV779" s="18"/>
      <c r="BW779" s="18"/>
      <c r="BX779" s="18"/>
      <c r="BY779" s="18"/>
      <c r="BZ779" s="18"/>
      <c r="CA779" s="18"/>
      <c r="CB779" s="18"/>
      <c r="CC779" s="18"/>
      <c r="CD779" s="18"/>
      <c r="CE779" s="18"/>
      <c r="CF779" s="18"/>
      <c r="CG779" s="18"/>
      <c r="CH779" s="18"/>
      <c r="CI779" s="18"/>
      <c r="CJ779" s="18"/>
      <c r="CK779" s="18"/>
      <c r="CL779" s="18"/>
      <c r="CM779" s="18"/>
      <c r="CN779" s="18"/>
      <c r="CO779" s="18"/>
      <c r="CP779" s="18"/>
      <c r="CQ779" s="18"/>
      <c r="CR779" s="18"/>
      <c r="CS779" s="18"/>
      <c r="CT779" s="18"/>
      <c r="CU779" s="18"/>
      <c r="CV779" s="18"/>
      <c r="CW779" s="18"/>
      <c r="CX779" s="18"/>
      <c r="CY779" s="18"/>
      <c r="CZ779" s="18"/>
      <c r="DA779" s="18"/>
      <c r="DB779" s="18"/>
      <c r="DC779" s="18"/>
      <c r="DD779" s="18"/>
      <c r="DE779" s="18"/>
      <c r="DF779" s="18"/>
      <c r="DG779" s="18"/>
      <c r="DH779" s="18"/>
      <c r="DI779" s="18"/>
      <c r="DJ779" s="18"/>
      <c r="DK779" s="18"/>
      <c r="DL779" s="18"/>
      <c r="DM779" s="18"/>
      <c r="DN779" s="18"/>
      <c r="DO779" s="18"/>
      <c r="DP779" s="55">
        <v>0</v>
      </c>
      <c r="DQ779" s="66">
        <v>0</v>
      </c>
      <c r="DR779" s="16">
        <v>0</v>
      </c>
      <c r="DS779" s="44">
        <f>PRODUCT(Таблица1[[#This Row],[РЕЙТИНГ НТЛ]:[РЕГ НТЛ]])</f>
        <v>0</v>
      </c>
      <c r="DT779" s="74">
        <f>SUM(Таблица1[[#This Row],[РЕЙТИНГ DPT]:[РЕЙТИНГ НТЛ]])</f>
        <v>0</v>
      </c>
    </row>
    <row r="780" spans="1:124" x14ac:dyDescent="0.25">
      <c r="A780" s="13">
        <v>239</v>
      </c>
      <c r="B780" s="14" t="s">
        <v>310</v>
      </c>
      <c r="C780" s="14" t="s">
        <v>156</v>
      </c>
      <c r="D780" s="14" t="s">
        <v>157</v>
      </c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7">
        <v>8</v>
      </c>
      <c r="S780" s="17">
        <v>8.4</v>
      </c>
      <c r="T780" s="17">
        <v>8.4</v>
      </c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4"/>
      <c r="BU780" s="14"/>
      <c r="BV780" s="14"/>
      <c r="BW780" s="14"/>
      <c r="BX780" s="14"/>
      <c r="BY780" s="14"/>
      <c r="BZ780" s="14"/>
      <c r="CA780" s="14"/>
      <c r="CB780" s="14"/>
      <c r="CC780" s="14"/>
      <c r="CD780" s="14"/>
      <c r="CE780" s="14"/>
      <c r="CF780" s="14"/>
      <c r="CG780" s="14"/>
      <c r="CH780" s="14"/>
      <c r="CI780" s="14"/>
      <c r="CJ780" s="14"/>
      <c r="CK780" s="14"/>
      <c r="CL780" s="14"/>
      <c r="CM780" s="14"/>
      <c r="CN780" s="14"/>
      <c r="CO780" s="14"/>
      <c r="CP780" s="14"/>
      <c r="CQ780" s="14"/>
      <c r="CR780" s="14"/>
      <c r="CS780" s="14"/>
      <c r="CT780" s="14"/>
      <c r="CU780" s="14"/>
      <c r="CV780" s="14"/>
      <c r="CW780" s="14"/>
      <c r="CX780" s="14"/>
      <c r="CY780" s="14"/>
      <c r="CZ780" s="14"/>
      <c r="DA780" s="14"/>
      <c r="DB780" s="14"/>
      <c r="DC780" s="14"/>
      <c r="DD780" s="14"/>
      <c r="DE780" s="14"/>
      <c r="DF780" s="14"/>
      <c r="DG780" s="14"/>
      <c r="DH780" s="14"/>
      <c r="DI780" s="14"/>
      <c r="DJ780" s="14"/>
      <c r="DK780" s="14"/>
      <c r="DL780" s="14"/>
      <c r="DM780" s="14"/>
      <c r="DN780" s="14"/>
      <c r="DO780" s="14"/>
      <c r="DP780" s="55">
        <v>0</v>
      </c>
      <c r="DQ780" s="66">
        <v>0</v>
      </c>
      <c r="DR780" s="16">
        <v>0</v>
      </c>
      <c r="DS780" s="43">
        <f>PRODUCT(Таблица1[[#This Row],[РЕЙТИНГ НТЛ]:[РЕГ НТЛ]])</f>
        <v>0</v>
      </c>
      <c r="DT780" s="74">
        <f>SUM(Таблица1[[#This Row],[РЕЙТИНГ DPT]:[РЕЙТИНГ НТЛ]])</f>
        <v>0</v>
      </c>
    </row>
    <row r="781" spans="1:124" x14ac:dyDescent="0.25">
      <c r="A781" s="13">
        <v>34</v>
      </c>
      <c r="B781" s="14" t="s">
        <v>230</v>
      </c>
      <c r="C781" s="14" t="s">
        <v>156</v>
      </c>
      <c r="D781" s="14" t="s">
        <v>157</v>
      </c>
      <c r="E781" s="14"/>
      <c r="F781" s="14"/>
      <c r="G781" s="14"/>
      <c r="H781" s="14"/>
      <c r="I781" s="14"/>
      <c r="J781" s="14"/>
      <c r="K781" s="17">
        <v>9.1999999999999993</v>
      </c>
      <c r="L781" s="17">
        <v>9.4</v>
      </c>
      <c r="M781" s="17">
        <v>9.1999999999999993</v>
      </c>
      <c r="N781" s="17">
        <v>9.6</v>
      </c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4"/>
      <c r="BU781" s="14"/>
      <c r="BV781" s="14"/>
      <c r="BW781" s="14"/>
      <c r="BX781" s="14"/>
      <c r="BY781" s="14"/>
      <c r="BZ781" s="14"/>
      <c r="CA781" s="14"/>
      <c r="CB781" s="14"/>
      <c r="CC781" s="14"/>
      <c r="CD781" s="14"/>
      <c r="CE781" s="14"/>
      <c r="CF781" s="14"/>
      <c r="CG781" s="14"/>
      <c r="CH781" s="14"/>
      <c r="CI781" s="14"/>
      <c r="CJ781" s="14"/>
      <c r="CK781" s="14"/>
      <c r="CL781" s="14"/>
      <c r="CM781" s="14"/>
      <c r="CN781" s="14"/>
      <c r="CO781" s="14"/>
      <c r="CP781" s="14"/>
      <c r="CQ781" s="14"/>
      <c r="CR781" s="14"/>
      <c r="CS781" s="14"/>
      <c r="CT781" s="14"/>
      <c r="CU781" s="14"/>
      <c r="CV781" s="14"/>
      <c r="CW781" s="14"/>
      <c r="CX781" s="14"/>
      <c r="CY781" s="14"/>
      <c r="CZ781" s="14"/>
      <c r="DA781" s="14"/>
      <c r="DB781" s="14"/>
      <c r="DC781" s="14"/>
      <c r="DD781" s="14"/>
      <c r="DE781" s="14"/>
      <c r="DF781" s="14"/>
      <c r="DG781" s="14"/>
      <c r="DH781" s="14"/>
      <c r="DI781" s="14"/>
      <c r="DJ781" s="14"/>
      <c r="DK781" s="14"/>
      <c r="DL781" s="14"/>
      <c r="DM781" s="14"/>
      <c r="DN781" s="14"/>
      <c r="DO781" s="14"/>
      <c r="DP781" s="55">
        <v>0</v>
      </c>
      <c r="DQ781" s="66">
        <v>0</v>
      </c>
      <c r="DR781" s="16">
        <v>0</v>
      </c>
      <c r="DS781" s="43">
        <f>PRODUCT(Таблица1[[#This Row],[РЕЙТИНГ НТЛ]:[РЕГ НТЛ]])</f>
        <v>0</v>
      </c>
      <c r="DT781" s="74">
        <f>SUM(Таблица1[[#This Row],[РЕЙТИНГ DPT]:[РЕЙТИНГ НТЛ]])</f>
        <v>0</v>
      </c>
    </row>
    <row r="782" spans="1:124" x14ac:dyDescent="0.25">
      <c r="A782" s="13">
        <v>34</v>
      </c>
      <c r="B782" s="14" t="s">
        <v>230</v>
      </c>
      <c r="C782" s="14" t="s">
        <v>156</v>
      </c>
      <c r="D782" s="14" t="s">
        <v>157</v>
      </c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7">
        <v>9.4</v>
      </c>
      <c r="S782" s="17">
        <v>9.4</v>
      </c>
      <c r="T782" s="17">
        <v>9.4</v>
      </c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4"/>
      <c r="BU782" s="14"/>
      <c r="BV782" s="14"/>
      <c r="BW782" s="14"/>
      <c r="BX782" s="14"/>
      <c r="BY782" s="14"/>
      <c r="BZ782" s="14"/>
      <c r="CA782" s="14"/>
      <c r="CB782" s="14"/>
      <c r="CC782" s="14"/>
      <c r="CD782" s="14"/>
      <c r="CE782" s="14"/>
      <c r="CF782" s="14"/>
      <c r="CG782" s="14"/>
      <c r="CH782" s="14"/>
      <c r="CI782" s="14"/>
      <c r="CJ782" s="14"/>
      <c r="CK782" s="14"/>
      <c r="CL782" s="14"/>
      <c r="CM782" s="14"/>
      <c r="CN782" s="14"/>
      <c r="CO782" s="14"/>
      <c r="CP782" s="14"/>
      <c r="CQ782" s="14"/>
      <c r="CR782" s="14"/>
      <c r="CS782" s="14"/>
      <c r="CT782" s="14"/>
      <c r="CU782" s="14"/>
      <c r="CV782" s="14"/>
      <c r="CW782" s="14"/>
      <c r="CX782" s="14"/>
      <c r="CY782" s="14"/>
      <c r="CZ782" s="14"/>
      <c r="DA782" s="14"/>
      <c r="DB782" s="14"/>
      <c r="DC782" s="14"/>
      <c r="DD782" s="14"/>
      <c r="DE782" s="14"/>
      <c r="DF782" s="14"/>
      <c r="DG782" s="14"/>
      <c r="DH782" s="14"/>
      <c r="DI782" s="14"/>
      <c r="DJ782" s="14"/>
      <c r="DK782" s="14"/>
      <c r="DL782" s="14"/>
      <c r="DM782" s="14"/>
      <c r="DN782" s="14"/>
      <c r="DO782" s="14"/>
      <c r="DP782" s="55">
        <v>0</v>
      </c>
      <c r="DQ782" s="66">
        <v>0</v>
      </c>
      <c r="DR782" s="16">
        <v>0</v>
      </c>
      <c r="DS782" s="43">
        <f>PRODUCT(Таблица1[[#This Row],[РЕЙТИНГ НТЛ]:[РЕГ НТЛ]])</f>
        <v>0</v>
      </c>
      <c r="DT782" s="74">
        <f>SUM(Таблица1[[#This Row],[РЕЙТИНГ DPT]:[РЕЙТИНГ НТЛ]])</f>
        <v>0</v>
      </c>
    </row>
    <row r="783" spans="1:124" x14ac:dyDescent="0.25">
      <c r="A783" s="13">
        <v>246</v>
      </c>
      <c r="B783" s="14" t="s">
        <v>347</v>
      </c>
      <c r="C783" s="14" t="s">
        <v>159</v>
      </c>
      <c r="D783" s="14" t="s">
        <v>160</v>
      </c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7">
        <v>9</v>
      </c>
      <c r="AU783" s="17">
        <v>9.1999999999999993</v>
      </c>
      <c r="AV783" s="17">
        <v>9.4</v>
      </c>
      <c r="AW783" s="17">
        <v>8.6</v>
      </c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4"/>
      <c r="BU783" s="14"/>
      <c r="BV783" s="14"/>
      <c r="BW783" s="14"/>
      <c r="BX783" s="14"/>
      <c r="BY783" s="14"/>
      <c r="BZ783" s="14"/>
      <c r="CA783" s="14"/>
      <c r="CB783" s="14"/>
      <c r="CC783" s="14"/>
      <c r="CD783" s="14"/>
      <c r="CE783" s="14"/>
      <c r="CF783" s="14"/>
      <c r="CG783" s="14"/>
      <c r="CH783" s="14"/>
      <c r="CI783" s="14"/>
      <c r="CJ783" s="14"/>
      <c r="CK783" s="14"/>
      <c r="CL783" s="14"/>
      <c r="CM783" s="14"/>
      <c r="CN783" s="14"/>
      <c r="CO783" s="14"/>
      <c r="CP783" s="14"/>
      <c r="CQ783" s="14"/>
      <c r="CR783" s="14"/>
      <c r="CS783" s="14"/>
      <c r="CT783" s="14"/>
      <c r="CU783" s="14"/>
      <c r="CV783" s="14"/>
      <c r="CW783" s="14"/>
      <c r="CX783" s="14"/>
      <c r="CY783" s="14"/>
      <c r="CZ783" s="14"/>
      <c r="DA783" s="14"/>
      <c r="DB783" s="14"/>
      <c r="DC783" s="14"/>
      <c r="DD783" s="14"/>
      <c r="DE783" s="14"/>
      <c r="DF783" s="14"/>
      <c r="DG783" s="14"/>
      <c r="DH783" s="14"/>
      <c r="DI783" s="14"/>
      <c r="DJ783" s="14"/>
      <c r="DK783" s="14"/>
      <c r="DL783" s="14"/>
      <c r="DM783" s="14"/>
      <c r="DN783" s="14"/>
      <c r="DO783" s="14"/>
      <c r="DP783" s="55">
        <v>0</v>
      </c>
      <c r="DQ783" s="66">
        <v>0</v>
      </c>
      <c r="DR783" s="16">
        <v>0</v>
      </c>
      <c r="DS783" s="43">
        <f>PRODUCT(Таблица1[[#This Row],[РЕЙТИНГ НТЛ]:[РЕГ НТЛ]])</f>
        <v>0</v>
      </c>
      <c r="DT783" s="74">
        <f>SUM(Таблица1[[#This Row],[РЕЙТИНГ DPT]:[РЕЙТИНГ НТЛ]])</f>
        <v>0</v>
      </c>
    </row>
    <row r="784" spans="1:124" x14ac:dyDescent="0.25">
      <c r="A784" s="21">
        <v>247</v>
      </c>
      <c r="B784" s="18" t="s">
        <v>348</v>
      </c>
      <c r="C784" s="14" t="s">
        <v>159</v>
      </c>
      <c r="D784" s="18" t="s">
        <v>160</v>
      </c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26">
        <v>8.6</v>
      </c>
      <c r="AU784" s="26">
        <v>8.8000000000000007</v>
      </c>
      <c r="AV784" s="26">
        <v>8.6</v>
      </c>
      <c r="AW784" s="26">
        <v>8.8000000000000007</v>
      </c>
      <c r="AX784" s="18"/>
      <c r="AY784" s="18"/>
      <c r="AZ784" s="18"/>
      <c r="BA784" s="18"/>
      <c r="BB784" s="18"/>
      <c r="BC784" s="18"/>
      <c r="BD784" s="18"/>
      <c r="BE784" s="18"/>
      <c r="BF784" s="18"/>
      <c r="BG784" s="18"/>
      <c r="BH784" s="18"/>
      <c r="BI784" s="18"/>
      <c r="BJ784" s="18"/>
      <c r="BK784" s="18"/>
      <c r="BL784" s="18"/>
      <c r="BM784" s="18"/>
      <c r="BN784" s="18"/>
      <c r="BO784" s="18"/>
      <c r="BP784" s="18"/>
      <c r="BQ784" s="18"/>
      <c r="BR784" s="18"/>
      <c r="BS784" s="18"/>
      <c r="BT784" s="18"/>
      <c r="BU784" s="18"/>
      <c r="BV784" s="18"/>
      <c r="BW784" s="18"/>
      <c r="BX784" s="18"/>
      <c r="BY784" s="18"/>
      <c r="BZ784" s="18"/>
      <c r="CA784" s="18"/>
      <c r="CB784" s="18"/>
      <c r="CC784" s="18"/>
      <c r="CD784" s="18"/>
      <c r="CE784" s="18"/>
      <c r="CF784" s="18"/>
      <c r="CG784" s="18"/>
      <c r="CH784" s="18"/>
      <c r="CI784" s="18"/>
      <c r="CJ784" s="18"/>
      <c r="CK784" s="18"/>
      <c r="CL784" s="18"/>
      <c r="CM784" s="18"/>
      <c r="CN784" s="18"/>
      <c r="CO784" s="18"/>
      <c r="CP784" s="18"/>
      <c r="CQ784" s="18"/>
      <c r="CR784" s="18"/>
      <c r="CS784" s="18"/>
      <c r="CT784" s="18"/>
      <c r="CU784" s="18"/>
      <c r="CV784" s="18"/>
      <c r="CW784" s="18"/>
      <c r="CX784" s="18"/>
      <c r="CY784" s="18"/>
      <c r="CZ784" s="18"/>
      <c r="DA784" s="18"/>
      <c r="DB784" s="18"/>
      <c r="DC784" s="18"/>
      <c r="DD784" s="18"/>
      <c r="DE784" s="18"/>
      <c r="DF784" s="18"/>
      <c r="DG784" s="18"/>
      <c r="DH784" s="18"/>
      <c r="DI784" s="18"/>
      <c r="DJ784" s="18"/>
      <c r="DK784" s="18"/>
      <c r="DL784" s="18"/>
      <c r="DM784" s="18"/>
      <c r="DN784" s="18"/>
      <c r="DO784" s="18"/>
      <c r="DP784" s="55">
        <v>0</v>
      </c>
      <c r="DQ784" s="66">
        <v>0</v>
      </c>
      <c r="DR784" s="16">
        <v>0</v>
      </c>
      <c r="DS784" s="44">
        <f>PRODUCT(Таблица1[[#This Row],[РЕЙТИНГ НТЛ]:[РЕГ НТЛ]])</f>
        <v>0</v>
      </c>
      <c r="DT784" s="74">
        <f>SUM(Таблица1[[#This Row],[РЕЙТИНГ DPT]:[РЕЙТИНГ НТЛ]])</f>
        <v>0</v>
      </c>
    </row>
    <row r="785" spans="1:124" x14ac:dyDescent="0.25">
      <c r="A785" s="13">
        <v>248</v>
      </c>
      <c r="B785" s="14" t="s">
        <v>349</v>
      </c>
      <c r="C785" s="14" t="s">
        <v>159</v>
      </c>
      <c r="D785" s="14" t="s">
        <v>160</v>
      </c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7">
        <v>8.6</v>
      </c>
      <c r="AU785" s="17">
        <v>8.8000000000000007</v>
      </c>
      <c r="AV785" s="17">
        <v>8.8000000000000007</v>
      </c>
      <c r="AW785" s="17">
        <v>9</v>
      </c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4"/>
      <c r="BU785" s="14"/>
      <c r="BV785" s="14"/>
      <c r="BW785" s="14"/>
      <c r="BX785" s="14"/>
      <c r="BY785" s="14"/>
      <c r="BZ785" s="14"/>
      <c r="CA785" s="14"/>
      <c r="CB785" s="14"/>
      <c r="CC785" s="14"/>
      <c r="CD785" s="14"/>
      <c r="CE785" s="14"/>
      <c r="CF785" s="14"/>
      <c r="CG785" s="14"/>
      <c r="CH785" s="14"/>
      <c r="CI785" s="14"/>
      <c r="CJ785" s="14"/>
      <c r="CK785" s="14"/>
      <c r="CL785" s="14"/>
      <c r="CM785" s="14"/>
      <c r="CN785" s="14"/>
      <c r="CO785" s="14"/>
      <c r="CP785" s="14"/>
      <c r="CQ785" s="14"/>
      <c r="CR785" s="14"/>
      <c r="CS785" s="14"/>
      <c r="CT785" s="14"/>
      <c r="CU785" s="14"/>
      <c r="CV785" s="14"/>
      <c r="CW785" s="14"/>
      <c r="CX785" s="14"/>
      <c r="CY785" s="14"/>
      <c r="CZ785" s="14"/>
      <c r="DA785" s="14"/>
      <c r="DB785" s="14"/>
      <c r="DC785" s="14"/>
      <c r="DD785" s="14"/>
      <c r="DE785" s="14"/>
      <c r="DF785" s="14"/>
      <c r="DG785" s="14"/>
      <c r="DH785" s="14"/>
      <c r="DI785" s="14"/>
      <c r="DJ785" s="14"/>
      <c r="DK785" s="14"/>
      <c r="DL785" s="14"/>
      <c r="DM785" s="14"/>
      <c r="DN785" s="14"/>
      <c r="DO785" s="14"/>
      <c r="DP785" s="55">
        <v>0</v>
      </c>
      <c r="DQ785" s="66">
        <v>0</v>
      </c>
      <c r="DR785" s="16">
        <v>0</v>
      </c>
      <c r="DS785" s="43">
        <f>PRODUCT(Таблица1[[#This Row],[РЕЙТИНГ НТЛ]:[РЕГ НТЛ]])</f>
        <v>0</v>
      </c>
      <c r="DT785" s="74">
        <f>SUM(Таблица1[[#This Row],[РЕЙТИНГ DPT]:[РЕЙТИНГ НТЛ]])</f>
        <v>0</v>
      </c>
    </row>
    <row r="786" spans="1:124" x14ac:dyDescent="0.25">
      <c r="A786" s="13">
        <v>248</v>
      </c>
      <c r="B786" s="14" t="s">
        <v>349</v>
      </c>
      <c r="C786" s="14" t="s">
        <v>159</v>
      </c>
      <c r="D786" s="14" t="s">
        <v>160</v>
      </c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7">
        <v>9</v>
      </c>
      <c r="BB786" s="17">
        <v>8.6</v>
      </c>
      <c r="BC786" s="17">
        <v>9.1999999999999993</v>
      </c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4"/>
      <c r="BU786" s="14"/>
      <c r="BV786" s="14"/>
      <c r="BW786" s="14"/>
      <c r="BX786" s="14"/>
      <c r="BY786" s="14"/>
      <c r="BZ786" s="14"/>
      <c r="CA786" s="14"/>
      <c r="CB786" s="14"/>
      <c r="CC786" s="14"/>
      <c r="CD786" s="14"/>
      <c r="CE786" s="14"/>
      <c r="CF786" s="14"/>
      <c r="CG786" s="14"/>
      <c r="CH786" s="14"/>
      <c r="CI786" s="14"/>
      <c r="CJ786" s="14"/>
      <c r="CK786" s="14"/>
      <c r="CL786" s="14"/>
      <c r="CM786" s="14"/>
      <c r="CN786" s="14"/>
      <c r="CO786" s="14"/>
      <c r="CP786" s="14"/>
      <c r="CQ786" s="14"/>
      <c r="CR786" s="14"/>
      <c r="CS786" s="14"/>
      <c r="CT786" s="14"/>
      <c r="CU786" s="14"/>
      <c r="CV786" s="14"/>
      <c r="CW786" s="14"/>
      <c r="CX786" s="14"/>
      <c r="CY786" s="14"/>
      <c r="CZ786" s="14"/>
      <c r="DA786" s="14"/>
      <c r="DB786" s="14"/>
      <c r="DC786" s="14"/>
      <c r="DD786" s="14"/>
      <c r="DE786" s="14"/>
      <c r="DF786" s="14"/>
      <c r="DG786" s="14"/>
      <c r="DH786" s="14"/>
      <c r="DI786" s="14"/>
      <c r="DJ786" s="14"/>
      <c r="DK786" s="14"/>
      <c r="DL786" s="14"/>
      <c r="DM786" s="14"/>
      <c r="DN786" s="14"/>
      <c r="DO786" s="14"/>
      <c r="DP786" s="55">
        <v>0</v>
      </c>
      <c r="DQ786" s="66">
        <v>0</v>
      </c>
      <c r="DR786" s="16">
        <v>0</v>
      </c>
      <c r="DS786" s="43">
        <f>PRODUCT(Таблица1[[#This Row],[РЕЙТИНГ НТЛ]:[РЕГ НТЛ]])</f>
        <v>0</v>
      </c>
      <c r="DT786" s="74">
        <f>SUM(Таблица1[[#This Row],[РЕЙТИНГ DPT]:[РЕЙТИНГ НТЛ]])</f>
        <v>0</v>
      </c>
    </row>
    <row r="787" spans="1:124" x14ac:dyDescent="0.25">
      <c r="A787" s="13">
        <v>97</v>
      </c>
      <c r="B787" s="14" t="s">
        <v>342</v>
      </c>
      <c r="C787" s="14" t="s">
        <v>159</v>
      </c>
      <c r="D787" s="14" t="s">
        <v>160</v>
      </c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7">
        <v>9.4</v>
      </c>
      <c r="AU787" s="17">
        <v>9.1999999999999993</v>
      </c>
      <c r="AV787" s="17">
        <v>9.4</v>
      </c>
      <c r="AW787" s="17">
        <v>9.4</v>
      </c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4"/>
      <c r="BU787" s="14"/>
      <c r="BV787" s="14"/>
      <c r="BW787" s="14"/>
      <c r="BX787" s="14"/>
      <c r="BY787" s="14"/>
      <c r="BZ787" s="14"/>
      <c r="CA787" s="14"/>
      <c r="CB787" s="14"/>
      <c r="CC787" s="14"/>
      <c r="CD787" s="14"/>
      <c r="CE787" s="14"/>
      <c r="CF787" s="14"/>
      <c r="CG787" s="14"/>
      <c r="CH787" s="14"/>
      <c r="CI787" s="14"/>
      <c r="CJ787" s="14"/>
      <c r="CK787" s="14"/>
      <c r="CL787" s="14"/>
      <c r="CM787" s="14"/>
      <c r="CN787" s="14"/>
      <c r="CO787" s="14"/>
      <c r="CP787" s="14"/>
      <c r="CQ787" s="14"/>
      <c r="CR787" s="14"/>
      <c r="CS787" s="14"/>
      <c r="CT787" s="14"/>
      <c r="CU787" s="14"/>
      <c r="CV787" s="14"/>
      <c r="CW787" s="14"/>
      <c r="CX787" s="14"/>
      <c r="CY787" s="14"/>
      <c r="CZ787" s="14"/>
      <c r="DA787" s="14"/>
      <c r="DB787" s="14"/>
      <c r="DC787" s="14"/>
      <c r="DD787" s="14"/>
      <c r="DE787" s="14"/>
      <c r="DF787" s="14"/>
      <c r="DG787" s="14"/>
      <c r="DH787" s="14"/>
      <c r="DI787" s="14"/>
      <c r="DJ787" s="14"/>
      <c r="DK787" s="14"/>
      <c r="DL787" s="14"/>
      <c r="DM787" s="14"/>
      <c r="DN787" s="14"/>
      <c r="DO787" s="14"/>
      <c r="DP787" s="55">
        <v>0</v>
      </c>
      <c r="DQ787" s="66">
        <v>0</v>
      </c>
      <c r="DR787" s="16">
        <v>0</v>
      </c>
      <c r="DS787" s="43">
        <f>PRODUCT(Таблица1[[#This Row],[РЕЙТИНГ НТЛ]:[РЕГ НТЛ]])</f>
        <v>0</v>
      </c>
      <c r="DT787" s="74">
        <f>SUM(Таблица1[[#This Row],[РЕЙТИНГ DPT]:[РЕЙТИНГ НТЛ]])</f>
        <v>0</v>
      </c>
    </row>
    <row r="788" spans="1:124" x14ac:dyDescent="0.25">
      <c r="A788" s="13">
        <v>55</v>
      </c>
      <c r="B788" s="14" t="s">
        <v>257</v>
      </c>
      <c r="C788" s="14" t="s">
        <v>159</v>
      </c>
      <c r="D788" s="14" t="s">
        <v>160</v>
      </c>
      <c r="E788" s="14"/>
      <c r="F788" s="14"/>
      <c r="G788" s="14"/>
      <c r="H788" s="14"/>
      <c r="I788" s="14"/>
      <c r="J788" s="14"/>
      <c r="K788" s="17">
        <v>9</v>
      </c>
      <c r="L788" s="17">
        <v>9</v>
      </c>
      <c r="M788" s="17">
        <v>9.6</v>
      </c>
      <c r="N788" s="17">
        <v>9.4</v>
      </c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4"/>
      <c r="BU788" s="14"/>
      <c r="BV788" s="14"/>
      <c r="BW788" s="14"/>
      <c r="BX788" s="14"/>
      <c r="BY788" s="14"/>
      <c r="BZ788" s="14"/>
      <c r="CA788" s="14"/>
      <c r="CB788" s="14"/>
      <c r="CC788" s="14"/>
      <c r="CD788" s="14"/>
      <c r="CE788" s="14"/>
      <c r="CF788" s="14"/>
      <c r="CG788" s="14"/>
      <c r="CH788" s="14"/>
      <c r="CI788" s="14"/>
      <c r="CJ788" s="14"/>
      <c r="CK788" s="14"/>
      <c r="CL788" s="14"/>
      <c r="CM788" s="14"/>
      <c r="CN788" s="14"/>
      <c r="CO788" s="14"/>
      <c r="CP788" s="14"/>
      <c r="CQ788" s="14"/>
      <c r="CR788" s="14"/>
      <c r="CS788" s="14"/>
      <c r="CT788" s="14"/>
      <c r="CU788" s="14"/>
      <c r="CV788" s="14"/>
      <c r="CW788" s="14"/>
      <c r="CX788" s="14"/>
      <c r="CY788" s="14"/>
      <c r="CZ788" s="14"/>
      <c r="DA788" s="14"/>
      <c r="DB788" s="14"/>
      <c r="DC788" s="14"/>
      <c r="DD788" s="14"/>
      <c r="DE788" s="14"/>
      <c r="DF788" s="14"/>
      <c r="DG788" s="14"/>
      <c r="DH788" s="14"/>
      <c r="DI788" s="14"/>
      <c r="DJ788" s="14"/>
      <c r="DK788" s="14"/>
      <c r="DL788" s="14"/>
      <c r="DM788" s="14"/>
      <c r="DN788" s="14"/>
      <c r="DO788" s="14"/>
      <c r="DP788" s="55">
        <v>0</v>
      </c>
      <c r="DQ788" s="66">
        <v>0</v>
      </c>
      <c r="DR788" s="16">
        <v>0</v>
      </c>
      <c r="DS788" s="43">
        <f>PRODUCT(Таблица1[[#This Row],[РЕЙТИНГ НТЛ]:[РЕГ НТЛ]])</f>
        <v>0</v>
      </c>
      <c r="DT788" s="74">
        <f>SUM(Таблица1[[#This Row],[РЕЙТИНГ DPT]:[РЕЙТИНГ НТЛ]])</f>
        <v>0</v>
      </c>
    </row>
    <row r="789" spans="1:124" x14ac:dyDescent="0.25">
      <c r="A789" s="13">
        <v>244</v>
      </c>
      <c r="B789" s="14" t="s">
        <v>346</v>
      </c>
      <c r="C789" s="14" t="s">
        <v>159</v>
      </c>
      <c r="D789" s="14" t="s">
        <v>160</v>
      </c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7">
        <v>8.6</v>
      </c>
      <c r="AU789" s="17">
        <v>8.1999999999999993</v>
      </c>
      <c r="AV789" s="17">
        <v>8.4</v>
      </c>
      <c r="AW789" s="17">
        <v>9</v>
      </c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4"/>
      <c r="BU789" s="14"/>
      <c r="BV789" s="14"/>
      <c r="BW789" s="14"/>
      <c r="BX789" s="14"/>
      <c r="BY789" s="14"/>
      <c r="BZ789" s="14"/>
      <c r="CA789" s="14"/>
      <c r="CB789" s="14"/>
      <c r="CC789" s="14"/>
      <c r="CD789" s="14"/>
      <c r="CE789" s="14"/>
      <c r="CF789" s="14"/>
      <c r="CG789" s="14"/>
      <c r="CH789" s="14"/>
      <c r="CI789" s="14"/>
      <c r="CJ789" s="14"/>
      <c r="CK789" s="14"/>
      <c r="CL789" s="14"/>
      <c r="CM789" s="14"/>
      <c r="CN789" s="14"/>
      <c r="CO789" s="14"/>
      <c r="CP789" s="14"/>
      <c r="CQ789" s="14"/>
      <c r="CR789" s="14"/>
      <c r="CS789" s="14"/>
      <c r="CT789" s="14"/>
      <c r="CU789" s="14"/>
      <c r="CV789" s="14"/>
      <c r="CW789" s="14"/>
      <c r="CX789" s="14"/>
      <c r="CY789" s="14"/>
      <c r="CZ789" s="14"/>
      <c r="DA789" s="14"/>
      <c r="DB789" s="14"/>
      <c r="DC789" s="14"/>
      <c r="DD789" s="14"/>
      <c r="DE789" s="14"/>
      <c r="DF789" s="14"/>
      <c r="DG789" s="14"/>
      <c r="DH789" s="14"/>
      <c r="DI789" s="14"/>
      <c r="DJ789" s="14"/>
      <c r="DK789" s="14"/>
      <c r="DL789" s="14"/>
      <c r="DM789" s="14"/>
      <c r="DN789" s="14"/>
      <c r="DO789" s="14"/>
      <c r="DP789" s="55">
        <v>0</v>
      </c>
      <c r="DQ789" s="66">
        <v>0</v>
      </c>
      <c r="DR789" s="16">
        <v>0</v>
      </c>
      <c r="DS789" s="43">
        <f>PRODUCT(Таблица1[[#This Row],[РЕЙТИНГ НТЛ]:[РЕГ НТЛ]])</f>
        <v>0</v>
      </c>
      <c r="DT789" s="74">
        <f>SUM(Таблица1[[#This Row],[РЕЙТИНГ DPT]:[РЕЙТИНГ НТЛ]])</f>
        <v>0</v>
      </c>
    </row>
    <row r="790" spans="1:124" x14ac:dyDescent="0.25">
      <c r="A790" s="21">
        <v>244</v>
      </c>
      <c r="B790" s="18" t="s">
        <v>436</v>
      </c>
      <c r="C790" s="14" t="s">
        <v>159</v>
      </c>
      <c r="D790" s="18" t="s">
        <v>160</v>
      </c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26">
        <v>9</v>
      </c>
      <c r="AY790" s="26">
        <v>8.8000000000000007</v>
      </c>
      <c r="AZ790" s="26">
        <v>9.4</v>
      </c>
      <c r="BA790" s="18"/>
      <c r="BB790" s="18"/>
      <c r="BC790" s="18"/>
      <c r="BD790" s="18"/>
      <c r="BE790" s="18"/>
      <c r="BF790" s="18"/>
      <c r="BG790" s="18"/>
      <c r="BH790" s="18"/>
      <c r="BI790" s="18"/>
      <c r="BJ790" s="18"/>
      <c r="BK790" s="18"/>
      <c r="BL790" s="18"/>
      <c r="BM790" s="18"/>
      <c r="BN790" s="18"/>
      <c r="BO790" s="18"/>
      <c r="BP790" s="18"/>
      <c r="BQ790" s="18"/>
      <c r="BR790" s="18"/>
      <c r="BS790" s="18"/>
      <c r="BT790" s="18"/>
      <c r="BU790" s="18"/>
      <c r="BV790" s="18"/>
      <c r="BW790" s="18"/>
      <c r="BX790" s="18"/>
      <c r="BY790" s="18"/>
      <c r="BZ790" s="18"/>
      <c r="CA790" s="18"/>
      <c r="CB790" s="18"/>
      <c r="CC790" s="18"/>
      <c r="CD790" s="18"/>
      <c r="CE790" s="18"/>
      <c r="CF790" s="18"/>
      <c r="CG790" s="18"/>
      <c r="CH790" s="18"/>
      <c r="CI790" s="18"/>
      <c r="CJ790" s="18"/>
      <c r="CK790" s="18"/>
      <c r="CL790" s="18"/>
      <c r="CM790" s="18"/>
      <c r="CN790" s="18"/>
      <c r="CO790" s="18"/>
      <c r="CP790" s="18"/>
      <c r="CQ790" s="18"/>
      <c r="CR790" s="18"/>
      <c r="CS790" s="18"/>
      <c r="CT790" s="18"/>
      <c r="CU790" s="18"/>
      <c r="CV790" s="18"/>
      <c r="CW790" s="18"/>
      <c r="CX790" s="18"/>
      <c r="CY790" s="18"/>
      <c r="CZ790" s="18"/>
      <c r="DA790" s="18"/>
      <c r="DB790" s="18"/>
      <c r="DC790" s="18"/>
      <c r="DD790" s="18"/>
      <c r="DE790" s="18"/>
      <c r="DF790" s="18"/>
      <c r="DG790" s="18"/>
      <c r="DH790" s="18"/>
      <c r="DI790" s="18"/>
      <c r="DJ790" s="18"/>
      <c r="DK790" s="18"/>
      <c r="DL790" s="18"/>
      <c r="DM790" s="18"/>
      <c r="DN790" s="18"/>
      <c r="DO790" s="18"/>
      <c r="DP790" s="55">
        <v>0</v>
      </c>
      <c r="DQ790" s="66">
        <v>0</v>
      </c>
      <c r="DR790" s="16">
        <v>0</v>
      </c>
      <c r="DS790" s="44">
        <f>PRODUCT(Таблица1[[#This Row],[РЕЙТИНГ НТЛ]:[РЕГ НТЛ]])</f>
        <v>0</v>
      </c>
      <c r="DT790" s="74">
        <f>SUM(Таблица1[[#This Row],[РЕЙТИНГ DPT]:[РЕЙТИНГ НТЛ]])</f>
        <v>0</v>
      </c>
    </row>
  </sheetData>
  <hyperlinks>
    <hyperlink ref="C7" r:id="rId1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20" sqref="F20"/>
    </sheetView>
  </sheetViews>
  <sheetFormatPr defaultRowHeight="15" x14ac:dyDescent="0.25"/>
  <cols>
    <col min="1" max="1" width="25.140625" customWidth="1"/>
    <col min="2" max="2" width="39" customWidth="1"/>
  </cols>
  <sheetData>
    <row r="1" spans="1:6" x14ac:dyDescent="0.25">
      <c r="A1" t="s">
        <v>444</v>
      </c>
      <c r="B1" t="s">
        <v>13</v>
      </c>
      <c r="C1" s="76" t="s">
        <v>443</v>
      </c>
      <c r="D1" s="76" t="s">
        <v>445</v>
      </c>
      <c r="E1" s="76" t="s">
        <v>446</v>
      </c>
      <c r="F1" s="76" t="s">
        <v>447</v>
      </c>
    </row>
    <row r="2" spans="1:6" ht="15.75" x14ac:dyDescent="0.25">
      <c r="A2" t="s">
        <v>102</v>
      </c>
      <c r="B2" t="s">
        <v>103</v>
      </c>
      <c r="C2" s="76">
        <v>58</v>
      </c>
      <c r="D2" s="77">
        <f>PRODUCT(Таблица242[[#This Row],[N]]/110,100)</f>
        <v>52.72727272727272</v>
      </c>
      <c r="E2" s="76">
        <v>430</v>
      </c>
      <c r="F2" s="78">
        <f>SUM(Таблица242[[#This Row],[N]:[Q]])</f>
        <v>540.72727272727275</v>
      </c>
    </row>
    <row r="3" spans="1:6" ht="15.75" x14ac:dyDescent="0.25">
      <c r="A3" t="s">
        <v>104</v>
      </c>
      <c r="B3" t="s">
        <v>105</v>
      </c>
      <c r="C3" s="76">
        <v>22</v>
      </c>
      <c r="D3" s="77">
        <f>PRODUCT(Таблица242[[#This Row],[N]]/110,100)</f>
        <v>20</v>
      </c>
      <c r="E3" s="76">
        <v>114</v>
      </c>
      <c r="F3" s="78">
        <f>SUM(Таблица242[[#This Row],[N]:[Q]])</f>
        <v>156</v>
      </c>
    </row>
    <row r="4" spans="1:6" ht="15.75" x14ac:dyDescent="0.25">
      <c r="A4" t="s">
        <v>106</v>
      </c>
      <c r="B4" t="s">
        <v>119</v>
      </c>
      <c r="C4" s="76">
        <v>13</v>
      </c>
      <c r="D4" s="77">
        <f>PRODUCT(Таблица242[[#This Row],[N]]/110,100)</f>
        <v>11.818181818181818</v>
      </c>
      <c r="E4" s="76">
        <v>58</v>
      </c>
      <c r="F4" s="78">
        <f>SUM(Таблица242[[#This Row],[N]:[Q]])</f>
        <v>82.818181818181813</v>
      </c>
    </row>
    <row r="5" spans="1:6" x14ac:dyDescent="0.25">
      <c r="A5" t="s">
        <v>111</v>
      </c>
      <c r="B5" t="s">
        <v>112</v>
      </c>
      <c r="C5" s="76">
        <v>16</v>
      </c>
      <c r="D5" s="77">
        <f>PRODUCT(Таблица242[[#This Row],[N]]/110,100)</f>
        <v>14.545454545454545</v>
      </c>
      <c r="E5" s="76">
        <v>26</v>
      </c>
      <c r="F5" s="79">
        <f>SUM(Таблица242[[#This Row],[N]:[Q]])</f>
        <v>56.545454545454547</v>
      </c>
    </row>
    <row r="6" spans="1:6" ht="15.75" x14ac:dyDescent="0.25">
      <c r="A6" t="s">
        <v>127</v>
      </c>
      <c r="B6" t="s">
        <v>129</v>
      </c>
      <c r="C6" s="76">
        <v>1</v>
      </c>
      <c r="D6" s="77">
        <f>PRODUCT(Таблица242[[#This Row],[N]]/110,100)</f>
        <v>0.90909090909090906</v>
      </c>
      <c r="E6" s="76">
        <v>5</v>
      </c>
      <c r="F6" s="78">
        <f>SUM(Таблица242[[#This Row],[N]:[Q]])</f>
        <v>6.9090909090909092</v>
      </c>
    </row>
    <row r="7" spans="1:6" ht="15.75" x14ac:dyDescent="0.25">
      <c r="A7" t="s">
        <v>153</v>
      </c>
      <c r="B7" t="s">
        <v>145</v>
      </c>
      <c r="C7" s="76">
        <v>0</v>
      </c>
      <c r="D7" s="77">
        <f>PRODUCT(Таблица242[[#This Row],[N]]/110,100)</f>
        <v>0</v>
      </c>
      <c r="E7" s="76">
        <v>0</v>
      </c>
      <c r="F7" s="78">
        <f>SUM(Таблица242[[#This Row],[N]:[Q]])</f>
        <v>0</v>
      </c>
    </row>
    <row r="8" spans="1:6" ht="15.75" x14ac:dyDescent="0.25">
      <c r="A8" t="s">
        <v>190</v>
      </c>
      <c r="B8" t="s">
        <v>185</v>
      </c>
      <c r="C8" s="76">
        <v>0</v>
      </c>
      <c r="D8" s="77">
        <f>PRODUCT(Таблица242[[#This Row],[N]]/110,100)</f>
        <v>0</v>
      </c>
      <c r="E8" s="76">
        <v>0</v>
      </c>
      <c r="F8" s="78">
        <f>SUM(Таблица242[[#This Row],[N]:[Q]])</f>
        <v>0</v>
      </c>
    </row>
    <row r="9" spans="1:6" ht="15.75" x14ac:dyDescent="0.25">
      <c r="A9" t="s">
        <v>116</v>
      </c>
      <c r="B9" t="s">
        <v>164</v>
      </c>
      <c r="C9" s="76">
        <v>0</v>
      </c>
      <c r="D9" s="77">
        <f>PRODUCT(Таблица242[[#This Row],[N]]/110,100)</f>
        <v>0</v>
      </c>
      <c r="E9" s="76">
        <v>0</v>
      </c>
      <c r="F9" s="78">
        <f>SUM(Таблица242[[#This Row],[N]:[Q]])</f>
        <v>0</v>
      </c>
    </row>
    <row r="10" spans="1:6" ht="15.75" x14ac:dyDescent="0.25">
      <c r="A10" t="s">
        <v>156</v>
      </c>
      <c r="B10" t="s">
        <v>141</v>
      </c>
      <c r="C10" s="76">
        <v>0</v>
      </c>
      <c r="D10" s="77">
        <f>PRODUCT(Таблица242[[#This Row],[N]]/110,100)</f>
        <v>0</v>
      </c>
      <c r="E10" s="76">
        <v>0</v>
      </c>
      <c r="F10" s="78">
        <f>SUM(Таблица242[[#This Row],[N]:[Q]])</f>
        <v>0</v>
      </c>
    </row>
    <row r="11" spans="1:6" ht="15.75" x14ac:dyDescent="0.25">
      <c r="A11" t="s">
        <v>159</v>
      </c>
      <c r="B11" t="s">
        <v>170</v>
      </c>
      <c r="C11" s="76">
        <v>0</v>
      </c>
      <c r="D11" s="77">
        <f>PRODUCT(Таблица242[[#This Row],[N]]/110,100)</f>
        <v>0</v>
      </c>
      <c r="E11" s="76">
        <v>0</v>
      </c>
      <c r="F11" s="78">
        <f>SUM(Таблица242[[#This Row],[N]:[Q]])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8" sqref="E18"/>
    </sheetView>
  </sheetViews>
  <sheetFormatPr defaultRowHeight="15" x14ac:dyDescent="0.25"/>
  <cols>
    <col min="1" max="1" width="25.140625" customWidth="1"/>
    <col min="2" max="2" width="39" customWidth="1"/>
  </cols>
  <sheetData>
    <row r="1" spans="1:6" x14ac:dyDescent="0.25">
      <c r="A1" t="s">
        <v>444</v>
      </c>
      <c r="B1" t="s">
        <v>13</v>
      </c>
      <c r="C1" s="76" t="s">
        <v>443</v>
      </c>
      <c r="D1" s="76" t="s">
        <v>445</v>
      </c>
      <c r="E1" s="76" t="s">
        <v>446</v>
      </c>
      <c r="F1" s="76" t="s">
        <v>447</v>
      </c>
    </row>
    <row r="2" spans="1:6" ht="15.75" x14ac:dyDescent="0.25">
      <c r="A2" t="s">
        <v>104</v>
      </c>
      <c r="B2" t="s">
        <v>105</v>
      </c>
      <c r="C2" s="76">
        <v>22</v>
      </c>
      <c r="D2" s="77">
        <f>PRODUCT(Таблица2427[[#This Row],[N]]/115,100)</f>
        <v>19.130434782608695</v>
      </c>
      <c r="E2" s="76">
        <v>159</v>
      </c>
      <c r="F2" s="78">
        <f>SUM(Таблица2427[[#This Row],[N]:[Q]])</f>
        <v>200.13043478260869</v>
      </c>
    </row>
    <row r="3" spans="1:6" ht="15.75" x14ac:dyDescent="0.25">
      <c r="A3" t="s">
        <v>106</v>
      </c>
      <c r="B3" t="s">
        <v>119</v>
      </c>
      <c r="C3" s="76">
        <v>17</v>
      </c>
      <c r="D3" s="77">
        <f>PRODUCT(Таблица2427[[#This Row],[N]]/115,100)</f>
        <v>14.782608695652174</v>
      </c>
      <c r="E3" s="76">
        <v>108</v>
      </c>
      <c r="F3" s="78">
        <f>SUM(Таблица2427[[#This Row],[N]:[Q]])</f>
        <v>139.78260869565219</v>
      </c>
    </row>
    <row r="4" spans="1:6" x14ac:dyDescent="0.25">
      <c r="A4" t="s">
        <v>111</v>
      </c>
      <c r="B4" t="s">
        <v>112</v>
      </c>
      <c r="C4" s="76">
        <v>24</v>
      </c>
      <c r="D4" s="77">
        <f>PRODUCT(Таблица2427[[#This Row],[N]]/115,100)</f>
        <v>20.869565217391305</v>
      </c>
      <c r="E4" s="76">
        <v>46</v>
      </c>
      <c r="F4" s="79">
        <f>SUM(Таблица2427[[#This Row],[N]:[Q]])</f>
        <v>90.869565217391312</v>
      </c>
    </row>
    <row r="5" spans="1:6" ht="15.75" x14ac:dyDescent="0.25">
      <c r="A5" t="s">
        <v>116</v>
      </c>
      <c r="B5" t="s">
        <v>164</v>
      </c>
      <c r="C5" s="76">
        <v>22</v>
      </c>
      <c r="D5" s="77">
        <f>PRODUCT(Таблица2427[[#This Row],[N]]/115,100)</f>
        <v>19.130434782608695</v>
      </c>
      <c r="E5" s="76">
        <v>13</v>
      </c>
      <c r="F5" s="78">
        <f>SUM(Таблица2427[[#This Row],[N]:[Q]])</f>
        <v>54.130434782608695</v>
      </c>
    </row>
    <row r="6" spans="1:6" ht="15.75" x14ac:dyDescent="0.25">
      <c r="A6" t="s">
        <v>190</v>
      </c>
      <c r="B6" t="s">
        <v>185</v>
      </c>
      <c r="C6" s="76">
        <v>6</v>
      </c>
      <c r="D6" s="77">
        <f>PRODUCT(Таблица2427[[#This Row],[N]]/115,100)</f>
        <v>5.2173913043478262</v>
      </c>
      <c r="E6" s="76">
        <v>26</v>
      </c>
      <c r="F6" s="78">
        <f>SUM(Таблица2427[[#This Row],[N]:[Q]])</f>
        <v>37.217391304347828</v>
      </c>
    </row>
    <row r="7" spans="1:6" ht="15.75" x14ac:dyDescent="0.25">
      <c r="A7" t="s">
        <v>156</v>
      </c>
      <c r="B7" t="s">
        <v>141</v>
      </c>
      <c r="C7" s="76">
        <v>11</v>
      </c>
      <c r="D7" s="77">
        <f>PRODUCT(Таблица2427[[#This Row],[N]]/115,100)</f>
        <v>9.5652173913043477</v>
      </c>
      <c r="E7" s="76">
        <v>14</v>
      </c>
      <c r="F7" s="78">
        <f>SUM(Таблица2427[[#This Row],[N]:[Q]])</f>
        <v>34.565217391304344</v>
      </c>
    </row>
    <row r="8" spans="1:6" ht="15.75" x14ac:dyDescent="0.25">
      <c r="A8" t="s">
        <v>127</v>
      </c>
      <c r="B8" t="s">
        <v>129</v>
      </c>
      <c r="C8" s="76">
        <v>5</v>
      </c>
      <c r="D8" s="77">
        <f>PRODUCT(Таблица2427[[#This Row],[N]]/115,100)</f>
        <v>4.3478260869565215</v>
      </c>
      <c r="E8" s="76">
        <v>6</v>
      </c>
      <c r="F8" s="78">
        <f>SUM(Таблица2427[[#This Row],[N]:[Q]])</f>
        <v>15.347826086956522</v>
      </c>
    </row>
    <row r="9" spans="1:6" ht="15.75" x14ac:dyDescent="0.25">
      <c r="A9" t="s">
        <v>159</v>
      </c>
      <c r="B9" t="s">
        <v>170</v>
      </c>
      <c r="C9" s="76">
        <v>6</v>
      </c>
      <c r="D9" s="77">
        <f>PRODUCT(Таблица2427[[#This Row],[N]]/115,100)</f>
        <v>5.2173913043478262</v>
      </c>
      <c r="E9" s="76">
        <v>2</v>
      </c>
      <c r="F9" s="78">
        <f>SUM(Таблица2427[[#This Row],[N]:[Q]])</f>
        <v>13.217391304347826</v>
      </c>
    </row>
    <row r="10" spans="1:6" ht="15.75" x14ac:dyDescent="0.25">
      <c r="A10" t="s">
        <v>153</v>
      </c>
      <c r="B10" t="s">
        <v>145</v>
      </c>
      <c r="C10" s="76">
        <v>2</v>
      </c>
      <c r="D10" s="77">
        <f>PRODUCT(Таблица2427[[#This Row],[N]]/115,100)</f>
        <v>1.7391304347826086</v>
      </c>
      <c r="E10" s="76">
        <v>9</v>
      </c>
      <c r="F10" s="78">
        <f>SUM(Таблица2427[[#This Row],[N]:[Q]])</f>
        <v>12.739130434782609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Итоговый протокол</vt:lpstr>
      <vt:lpstr>Рейтинг школ танца</vt:lpstr>
      <vt:lpstr>Рейтинг DPT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dcterms:created xsi:type="dcterms:W3CDTF">2019-04-22T19:21:35Z</dcterms:created>
  <dcterms:modified xsi:type="dcterms:W3CDTF">2019-04-23T10:59:40Z</dcterms:modified>
</cp:coreProperties>
</file>